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Rsandifer\Downloads\"/>
    </mc:Choice>
  </mc:AlternateContent>
  <xr:revisionPtr revIDLastSave="0" documentId="8_{04F42EB4-47D6-44AB-B22C-E72615F8EA54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2021 Fee Schedule Analyzer" sheetId="1" r:id="rId1"/>
    <sheet name="Addendum E. GPCIs" sheetId="2" r:id="rId2"/>
    <sheet name="Copyright noti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4" i="1" l="1"/>
  <c r="AG4" i="1"/>
  <c r="AF4" i="1"/>
  <c r="AE31" i="1" l="1"/>
  <c r="AE30" i="1"/>
  <c r="AE28" i="1"/>
  <c r="AE27" i="1"/>
  <c r="AE34" i="1"/>
  <c r="AE33" i="1"/>
  <c r="AE29" i="1"/>
  <c r="AE26" i="1"/>
  <c r="AE32" i="1"/>
  <c r="AH3" i="1"/>
  <c r="AG3" i="1"/>
  <c r="AF3" i="1"/>
  <c r="AE21" i="1" l="1"/>
  <c r="AE17" i="1"/>
  <c r="AE13" i="1"/>
  <c r="AE20" i="1"/>
  <c r="AE16" i="1"/>
  <c r="AE19" i="1"/>
  <c r="AE15" i="1"/>
  <c r="AE22" i="1"/>
  <c r="AE18" i="1"/>
  <c r="AE14" i="1"/>
  <c r="AF27" i="1" l="1"/>
  <c r="AG27" i="1"/>
  <c r="AH27" i="1" s="1"/>
  <c r="AG30" i="1"/>
  <c r="AH30" i="1" s="1"/>
  <c r="AF30" i="1"/>
  <c r="AG32" i="1"/>
  <c r="AH32" i="1" s="1"/>
  <c r="AF32" i="1"/>
  <c r="AF33" i="1"/>
  <c r="AG33" i="1"/>
  <c r="AH33" i="1" s="1"/>
  <c r="AF29" i="1"/>
  <c r="AG29" i="1"/>
  <c r="AH29" i="1" s="1"/>
  <c r="AG31" i="1"/>
  <c r="AH31" i="1" s="1"/>
  <c r="AF31" i="1"/>
  <c r="AG26" i="1"/>
  <c r="AH26" i="1" s="1"/>
  <c r="AF26" i="1"/>
  <c r="AG28" i="1"/>
  <c r="AH28" i="1" s="1"/>
  <c r="AF28" i="1"/>
  <c r="AG34" i="1"/>
  <c r="AH34" i="1" s="1"/>
  <c r="AF34" i="1"/>
  <c r="AG14" i="1"/>
  <c r="AH14" i="1" s="1"/>
  <c r="AF14" i="1"/>
  <c r="AG17" i="1"/>
  <c r="AH17" i="1" s="1"/>
  <c r="AF17" i="1"/>
  <c r="AG18" i="1"/>
  <c r="AH18" i="1" s="1"/>
  <c r="AF18" i="1"/>
  <c r="AG21" i="1"/>
  <c r="AH21" i="1" s="1"/>
  <c r="AF21" i="1"/>
  <c r="AG15" i="1"/>
  <c r="AH15" i="1" s="1"/>
  <c r="AF15" i="1"/>
  <c r="AF22" i="1"/>
  <c r="AG22" i="1"/>
  <c r="AH22" i="1" s="1"/>
  <c r="AG20" i="1"/>
  <c r="AH20" i="1" s="1"/>
  <c r="AF20" i="1"/>
  <c r="AG19" i="1"/>
  <c r="AH19" i="1" s="1"/>
  <c r="AF19" i="1"/>
  <c r="AG16" i="1"/>
  <c r="AH16" i="1" s="1"/>
  <c r="AF16" i="1"/>
  <c r="AF13" i="1"/>
  <c r="AG13" i="1"/>
  <c r="AH13" i="1" s="1"/>
</calcChain>
</file>

<file path=xl/sharedStrings.xml><?xml version="1.0" encoding="utf-8"?>
<sst xmlns="http://schemas.openxmlformats.org/spreadsheetml/2006/main" count="564" uniqueCount="309">
  <si>
    <t>XXX</t>
  </si>
  <si>
    <t>09</t>
  </si>
  <si>
    <t>NA</t>
  </si>
  <si>
    <t>A</t>
  </si>
  <si>
    <t>03</t>
  </si>
  <si>
    <t>01</t>
  </si>
  <si>
    <t>04</t>
  </si>
  <si>
    <t>01112</t>
  </si>
  <si>
    <t>01212</t>
  </si>
  <si>
    <t>02</t>
  </si>
  <si>
    <t>11302</t>
  </si>
  <si>
    <t>11402</t>
  </si>
  <si>
    <t>13102</t>
  </si>
  <si>
    <t>05</t>
  </si>
  <si>
    <t>66</t>
  </si>
  <si>
    <t>21</t>
  </si>
  <si>
    <t>99201</t>
  </si>
  <si>
    <t>Office/outpatient visit new</t>
  </si>
  <si>
    <t>99202</t>
  </si>
  <si>
    <t>99203</t>
  </si>
  <si>
    <t>99204</t>
  </si>
  <si>
    <t>99205</t>
  </si>
  <si>
    <t>99211</t>
  </si>
  <si>
    <t>Office/outpatient visit est</t>
  </si>
  <si>
    <t>99212</t>
  </si>
  <si>
    <t>99213</t>
  </si>
  <si>
    <t>99214</t>
  </si>
  <si>
    <t>99215</t>
  </si>
  <si>
    <t xml:space="preserve"> </t>
  </si>
  <si>
    <t>NON-FACILITY</t>
  </si>
  <si>
    <t>FACILITY</t>
  </si>
  <si>
    <t>NOT USED</t>
  </si>
  <si>
    <t>PHYSICIAN</t>
  </si>
  <si>
    <t>DIAGNOSTIC</t>
  </si>
  <si>
    <t>PE USED</t>
  </si>
  <si>
    <t>MP USED</t>
  </si>
  <si>
    <t>NON-FAC</t>
  </si>
  <si>
    <t>STATUS</t>
  </si>
  <si>
    <t xml:space="preserve">MEDICARE </t>
  </si>
  <si>
    <t>WORK</t>
  </si>
  <si>
    <t>MP</t>
  </si>
  <si>
    <t>PCTC</t>
  </si>
  <si>
    <t>GLOB</t>
  </si>
  <si>
    <t>PRE</t>
  </si>
  <si>
    <t>INTRA</t>
  </si>
  <si>
    <t>POST</t>
  </si>
  <si>
    <t>MULT</t>
  </si>
  <si>
    <t>BILAT</t>
  </si>
  <si>
    <t>ASST</t>
  </si>
  <si>
    <t>CO-</t>
  </si>
  <si>
    <t>TEAM</t>
  </si>
  <si>
    <t>ENDO</t>
  </si>
  <si>
    <t>CONV</t>
  </si>
  <si>
    <t>CALCULATION</t>
  </si>
  <si>
    <t>FAMILY</t>
  </si>
  <si>
    <t>PAYMENT</t>
  </si>
  <si>
    <t>HCPCS</t>
  </si>
  <si>
    <t>MOD</t>
  </si>
  <si>
    <t>DESCRIPTION</t>
  </si>
  <si>
    <t>CODE</t>
  </si>
  <si>
    <t>RVU</t>
  </si>
  <si>
    <t>PE RVU</t>
  </si>
  <si>
    <t>INDICATOR</t>
  </si>
  <si>
    <t>TOTAL</t>
  </si>
  <si>
    <t>IND</t>
  </si>
  <si>
    <t>DAYS</t>
  </si>
  <si>
    <t>OP</t>
  </si>
  <si>
    <t>PROC</t>
  </si>
  <si>
    <t>SURG</t>
  </si>
  <si>
    <t>BASE</t>
  </si>
  <si>
    <t>FACTOR</t>
  </si>
  <si>
    <t>PROCEDURES</t>
  </si>
  <si>
    <t>FLAG</t>
  </si>
  <si>
    <t>AMOUNT</t>
  </si>
  <si>
    <t>Medicare Administrative Contractor</t>
  </si>
  <si>
    <t>Locality Number</t>
  </si>
  <si>
    <t>Locality Name</t>
  </si>
  <si>
    <t xml:space="preserve">PW GPCI </t>
  </si>
  <si>
    <t>PE GPCI</t>
  </si>
  <si>
    <t>MP GPCI</t>
  </si>
  <si>
    <t>10112</t>
  </si>
  <si>
    <t>00</t>
  </si>
  <si>
    <t>ALABAMA</t>
  </si>
  <si>
    <t>02102</t>
  </si>
  <si>
    <t>ALASKA**</t>
  </si>
  <si>
    <t>03102</t>
  </si>
  <si>
    <t>ARIZONA</t>
  </si>
  <si>
    <t>07102</t>
  </si>
  <si>
    <t>13</t>
  </si>
  <si>
    <t>ARKANSAS</t>
  </si>
  <si>
    <t>01182</t>
  </si>
  <si>
    <t>07</t>
  </si>
  <si>
    <t>06</t>
  </si>
  <si>
    <t>73</t>
  </si>
  <si>
    <t>74</t>
  </si>
  <si>
    <t>67</t>
  </si>
  <si>
    <t>68</t>
  </si>
  <si>
    <t>53</t>
  </si>
  <si>
    <t>69</t>
  </si>
  <si>
    <t>70</t>
  </si>
  <si>
    <t>75</t>
  </si>
  <si>
    <t>04112</t>
  </si>
  <si>
    <t>COLORADO</t>
  </si>
  <si>
    <t>CONNECTICUT</t>
  </si>
  <si>
    <t>12202</t>
  </si>
  <si>
    <t>DC + MD/VA SUBURBS</t>
  </si>
  <si>
    <t>12102</t>
  </si>
  <si>
    <t>DELAWARE</t>
  </si>
  <si>
    <t>09102</t>
  </si>
  <si>
    <t>99</t>
  </si>
  <si>
    <t>REST OF FLORIDA</t>
  </si>
  <si>
    <t>10212</t>
  </si>
  <si>
    <t>REST OF GEORGIA</t>
  </si>
  <si>
    <t>HAWAII, GUAM</t>
  </si>
  <si>
    <t>02202</t>
  </si>
  <si>
    <t>IDAHO</t>
  </si>
  <si>
    <t>06102</t>
  </si>
  <si>
    <t>16</t>
  </si>
  <si>
    <t>12</t>
  </si>
  <si>
    <t>15</t>
  </si>
  <si>
    <t>REST OF ILLINOIS</t>
  </si>
  <si>
    <t>08102</t>
  </si>
  <si>
    <t>INDIANA</t>
  </si>
  <si>
    <t>05102</t>
  </si>
  <si>
    <t>IOWA</t>
  </si>
  <si>
    <t>05202</t>
  </si>
  <si>
    <t>KANSAS</t>
  </si>
  <si>
    <t>15102</t>
  </si>
  <si>
    <t>KENTUCKY</t>
  </si>
  <si>
    <t>07202</t>
  </si>
  <si>
    <t>REST OF LOUISIANA</t>
  </si>
  <si>
    <t>14112</t>
  </si>
  <si>
    <t>SOUTHERN MAINE</t>
  </si>
  <si>
    <t>REST OF MAINE</t>
  </si>
  <si>
    <t>12302</t>
  </si>
  <si>
    <t>REST OF MARYLAND</t>
  </si>
  <si>
    <t>14212</t>
  </si>
  <si>
    <t>REST OF MASSACHUSETTS</t>
  </si>
  <si>
    <t>08202</t>
  </si>
  <si>
    <t>REST OF MICHIGAN</t>
  </si>
  <si>
    <t>06202</t>
  </si>
  <si>
    <t>MINNESOTA</t>
  </si>
  <si>
    <t>07302</t>
  </si>
  <si>
    <t>MISSISSIPPI</t>
  </si>
  <si>
    <t>05302</t>
  </si>
  <si>
    <t>REST OF MISSOURI</t>
  </si>
  <si>
    <t>03202</t>
  </si>
  <si>
    <t>MONTANA***</t>
  </si>
  <si>
    <t>05402</t>
  </si>
  <si>
    <t>NEBRASKA</t>
  </si>
  <si>
    <t>01312</t>
  </si>
  <si>
    <t>NEVADA***</t>
  </si>
  <si>
    <t>14312</t>
  </si>
  <si>
    <t>40</t>
  </si>
  <si>
    <t>NEW HAMPSHIRE</t>
  </si>
  <si>
    <t>12402</t>
  </si>
  <si>
    <t>NORTHERN NJ</t>
  </si>
  <si>
    <t>REST OF NEW JERSEY</t>
  </si>
  <si>
    <t>04212</t>
  </si>
  <si>
    <t>NEW MEXICO</t>
  </si>
  <si>
    <t>13202</t>
  </si>
  <si>
    <t>13292</t>
  </si>
  <si>
    <t>13282</t>
  </si>
  <si>
    <t>REST OF NEW YORK</t>
  </si>
  <si>
    <t>11502</t>
  </si>
  <si>
    <t>NORTH CAROLINA</t>
  </si>
  <si>
    <t>03302</t>
  </si>
  <si>
    <t>NORTH DAKOTA***</t>
  </si>
  <si>
    <t>15202</t>
  </si>
  <si>
    <t>OHIO</t>
  </si>
  <si>
    <t>04312</t>
  </si>
  <si>
    <t>OKLAHOMA</t>
  </si>
  <si>
    <t>02302</t>
  </si>
  <si>
    <t>REST OF OREGON</t>
  </si>
  <si>
    <t>12502</t>
  </si>
  <si>
    <t>REST OF PENNSYLVANIA</t>
  </si>
  <si>
    <t>09202</t>
  </si>
  <si>
    <t>20</t>
  </si>
  <si>
    <t>PUERTO RICO</t>
  </si>
  <si>
    <t>14412</t>
  </si>
  <si>
    <t>RHODE ISLAND</t>
  </si>
  <si>
    <t>11202</t>
  </si>
  <si>
    <t>SOUTH CAROLINA</t>
  </si>
  <si>
    <t>03402</t>
  </si>
  <si>
    <t>SOUTH DAKOTA***</t>
  </si>
  <si>
    <t>10312</t>
  </si>
  <si>
    <t>35</t>
  </si>
  <si>
    <t>TENNESSEE</t>
  </si>
  <si>
    <t>04412</t>
  </si>
  <si>
    <t>31</t>
  </si>
  <si>
    <t>11</t>
  </si>
  <si>
    <t>28</t>
  </si>
  <si>
    <t>18</t>
  </si>
  <si>
    <t>REST OF TEXAS</t>
  </si>
  <si>
    <t>03502</t>
  </si>
  <si>
    <t>UTAH</t>
  </si>
  <si>
    <t>14512</t>
  </si>
  <si>
    <t>50</t>
  </si>
  <si>
    <t>VERMONT</t>
  </si>
  <si>
    <t>VIRGINIA</t>
  </si>
  <si>
    <t>VIRGIN ISLANDS</t>
  </si>
  <si>
    <t>02402</t>
  </si>
  <si>
    <t>REST OF WASHINGTON</t>
  </si>
  <si>
    <t>WEST VIRGINIA</t>
  </si>
  <si>
    <t>06302</t>
  </si>
  <si>
    <t>WISCONSIN</t>
  </si>
  <si>
    <t>03602</t>
  </si>
  <si>
    <t>WYOMING***</t>
  </si>
  <si>
    <t>2019 GPCIs reflect the second year of a two year update transition.</t>
  </si>
  <si>
    <t>**Work GPCI reflects a 1.5 floor in Alaska established by the MIPPA.</t>
  </si>
  <si>
    <t>***PE GPCI reflects a 1.0 floor for frontier states established by the ACA.</t>
  </si>
  <si>
    <t>NATIONAL</t>
  </si>
  <si>
    <t>Conversion Factor</t>
  </si>
  <si>
    <t>Non-Medicare Percentage</t>
  </si>
  <si>
    <t>Enter your Non-Medicare</t>
  </si>
  <si>
    <t>Select your</t>
  </si>
  <si>
    <t>locality</t>
  </si>
  <si>
    <t>Percentage</t>
  </si>
  <si>
    <t>BAKERSFIELD</t>
  </si>
  <si>
    <t>CHICO</t>
  </si>
  <si>
    <t>EL CENTRO</t>
  </si>
  <si>
    <t>FRESNO</t>
  </si>
  <si>
    <t>HANFORD-CORCORAN</t>
  </si>
  <si>
    <t>LOS ANGELES-LONG BEACH-ANAHEIM (LOS ANGELES CNTY)</t>
  </si>
  <si>
    <t>LOS ANGELES-LONG BEACH-ANAHEIM (ORANGE CNTY)</t>
  </si>
  <si>
    <t>MADERA</t>
  </si>
  <si>
    <t>MERCED</t>
  </si>
  <si>
    <t>MODESTO</t>
  </si>
  <si>
    <t>NAPA</t>
  </si>
  <si>
    <t>SAN FRANCISCO-OAKLAND-HAYWARD (ALAMEDA/CONTRA COSTA CNTY)</t>
  </si>
  <si>
    <t>OXNARD-THOUSAND OAKS-VENTURA</t>
  </si>
  <si>
    <t>REDDING</t>
  </si>
  <si>
    <t>RIVERSIDE-SAN BERNARDINO-ONTARIO</t>
  </si>
  <si>
    <t>SACRAMENTO--ROSEVILLE--ARDEN-ARCADE</t>
  </si>
  <si>
    <t>SALINAS</t>
  </si>
  <si>
    <t>SAN DIEGO-CARLSBAD</t>
  </si>
  <si>
    <t>SAN FRANCISCO-OAKLAND-HAYWARD (SAN FRANCISCO CNTY)</t>
  </si>
  <si>
    <t>SAN FRANCISCO-OAKLAND-HAYWARD (MARIN CNTY)</t>
  </si>
  <si>
    <t>SAN JOSE-SUNNYVALE-SANTA CLARA (SAN BENITO CNTY)</t>
  </si>
  <si>
    <t>SAN LUIS OBISPO-PASO ROBLES-ARROYO GRANDE</t>
  </si>
  <si>
    <t>SAN FRANCISCO-OAKLAND-HAYWARD (SAN MATEO CNTY)</t>
  </si>
  <si>
    <t>SAN JOSE-SUNNYVALE-SANTA CLARA (SANTA CLARA CNTY)</t>
  </si>
  <si>
    <t>SANTA CRUZ-WATSONVILLE</t>
  </si>
  <si>
    <t>SANTA MARIA-SANTA BARBARA</t>
  </si>
  <si>
    <t>SANTA ROSA</t>
  </si>
  <si>
    <t>STOCKTON-LODI</t>
  </si>
  <si>
    <t>VALLEJO-FAIRFIELD</t>
  </si>
  <si>
    <t>VISALIA-PORTERVILLE</t>
  </si>
  <si>
    <t>YUBA CITY</t>
  </si>
  <si>
    <t>REST OF CALIFORNIA</t>
  </si>
  <si>
    <t>FORT LAUDERDALE</t>
  </si>
  <si>
    <t>MIAMI</t>
  </si>
  <si>
    <t>ATLANTA</t>
  </si>
  <si>
    <t>CHICAGO</t>
  </si>
  <si>
    <t>EAST ST. LOUIS</t>
  </si>
  <si>
    <t>SUBURBAN CHICAGO</t>
  </si>
  <si>
    <t>NEW ORLEANS</t>
  </si>
  <si>
    <t>BALTIMORE/SURR. CNTYS</t>
  </si>
  <si>
    <t>METROPOLITAN BOSTON</t>
  </si>
  <si>
    <t>DETROIT</t>
  </si>
  <si>
    <t>METROPOLITAN KANSAS CITY</t>
  </si>
  <si>
    <t>METROPOLITAN ST. LOUIS</t>
  </si>
  <si>
    <t>MANHATTAN</t>
  </si>
  <si>
    <t>NYC SUBURBS/LONG ISLAND</t>
  </si>
  <si>
    <t>POUGHKPSIE/N NYC SUBURBS</t>
  </si>
  <si>
    <t>QUEENS</t>
  </si>
  <si>
    <t>PORTLAND</t>
  </si>
  <si>
    <t>METROPOLITAN PHILADELPHIA</t>
  </si>
  <si>
    <t>AUSTIN</t>
  </si>
  <si>
    <t>BEAUMONT</t>
  </si>
  <si>
    <t>BRAZORIA</t>
  </si>
  <si>
    <t>DALLAS</t>
  </si>
  <si>
    <t>FORT WORTH</t>
  </si>
  <si>
    <t>GALVESTON</t>
  </si>
  <si>
    <t>HOUSTON</t>
  </si>
  <si>
    <t>SEATTLE (KING CNTY)</t>
  </si>
  <si>
    <t>N/A</t>
  </si>
  <si>
    <t>2020 National Physician Fee Schedule Relative Value File July Release</t>
  </si>
  <si>
    <t xml:space="preserve">CPT codes and descriptions only are copyright 2018 American Medical Association.  All Rights Reserved.  Applicable FARS/DFARS Apply. </t>
  </si>
  <si>
    <t>Dental codes (D codes) are copyright 2019/20 American Dental Association.  All Rights Reserved.</t>
  </si>
  <si>
    <t>RELEASED 05/05/2020</t>
  </si>
  <si>
    <t>2020 Fee Schedule Payment Amounts for E/M CPT Codes</t>
  </si>
  <si>
    <t>2021 Projected Fee Schedule Payment Amounts for E/M CPT Codes</t>
  </si>
  <si>
    <t>2020 (with 1.0 floor)</t>
  </si>
  <si>
    <t>Non-Facility Charges - Medicare Physician Fee Schedule (MPFS)</t>
  </si>
  <si>
    <t>2021 Physician E/M Fee Schedule Analyzer Tool (Non-Facility)</t>
  </si>
  <si>
    <t xml:space="preserve">2021 PW GPCI </t>
  </si>
  <si>
    <t>2021 PE GPCI</t>
  </si>
  <si>
    <t>2021 MP GPCI</t>
  </si>
  <si>
    <t>PW GPCI  2020 / 2021</t>
  </si>
  <si>
    <t>PE GPCI 2020 / 2021</t>
  </si>
  <si>
    <t>MP GPCI 2020 / 2021</t>
  </si>
  <si>
    <t>2021 (with 1.0 floor)</t>
  </si>
  <si>
    <t>ADDENDUM E: CY 2020/2021 GEOGRAPHIC PRACTICE COST INDICES (GPCIs) BY STATE AND MEDICARE LOCALITY</t>
  </si>
  <si>
    <t>MAC Assignments as of October 27, 2020</t>
  </si>
  <si>
    <t>*Work GPCI reflects a 1.5 floor in Alaska established by the MIPPA.</t>
  </si>
  <si>
    <t>**PE GPCI reflects a 1.0 floor for frontier states established by the ACA.</t>
  </si>
  <si>
    <t>Note:   The 1.0 Work GPCI floor required by Section 2201 of the Continuing Appropriations Act, 2021 and Other Extensions Act [October 1, 2020] extended the Work GPCI floor through December 11, 2020 only.</t>
  </si>
  <si>
    <t xml:space="preserve">            For illustrative purposes, Work GPCIs are also shown above as if the 1.0 work floor had remained in place for CY 2021.</t>
  </si>
  <si>
    <t>Note:  Beginning in CY 2021, the locality names in California are updated to reflect the revised delineations of Metropolitan Statistical Areas as indicated in OMB Bulletin No. 20-01 (March 6, 2020).</t>
  </si>
  <si>
    <t xml:space="preserve">            A detailed discussion of the requirement to use MSAs for the fee schedule areas in California can be found in the CY 2017 PFS Final Rule (81 FR 80265).</t>
  </si>
  <si>
    <t>Medicare Non-Par Non-Facility Charges</t>
  </si>
  <si>
    <t>Medicare Non-Facility Limiting Charges</t>
  </si>
  <si>
    <t>Non-Medicare Non-Facility Charges (Based on above user entered percentage)</t>
  </si>
  <si>
    <t>2021 National Physician Fee Schedule Relative Value File Final Rule</t>
  </si>
  <si>
    <t xml:space="preserve">CPT codes and descriptions only are copyright 2020 American Medical Association.  All Rights Reserved.  Applicable FARS/DFARS Apply. </t>
  </si>
  <si>
    <t>Final as of Dec 2020</t>
  </si>
  <si>
    <t>2020 - CMS Final as of Dec 2020</t>
  </si>
  <si>
    <t>Instructions: This tool is designed for a physician practice to analyze their E/M reimbursements for 2020 as compared to what is in the final rule for 2021. (As of Dec 2020)
Select your locality at the top and enter a non-Medicare percentage (as desired). The Medicare payment rate for 2020 and 2021 will update for the E/M codes in column AE and the non-Medicare payment rate based on the percentage you selected at the top will populate in column AF. Which is useful for determining a rate for any commercial or other payers who may utilized a percentage of Medicare for payments. The Medicare non-facility charge amounts and non-facility limiting charges are available for reference in columns AG and 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</si>
</sst>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0"/>
    <numFmt numFmtId="166" formatCode="0.000"/>
    <numFmt numFmtId="167" formatCode="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sz val="11"/>
      <color theme="1"/>
      <name val="Arial Narrow"/>
      <family val="2"/>
    </font>
    <font>
      <sz val="11"/>
      <name val="Calibri"/>
      <family val="2"/>
      <scheme val="minor"/>
    </font>
    <font>
      <b/>
      <sz val="11"/>
      <color theme="0"/>
      <name val="Arial Narrow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8" fillId="0" borderId="0" xfId="0" applyNumberFormat="1" applyFont="1"/>
    <xf numFmtId="49" fontId="20" fillId="0" borderId="0" xfId="0" applyNumberFormat="1" applyFont="1"/>
    <xf numFmtId="49" fontId="19" fillId="0" borderId="0" xfId="0" applyNumberFormat="1" applyFont="1"/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19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center"/>
    </xf>
    <xf numFmtId="0" fontId="16" fillId="0" borderId="11" xfId="0" applyFont="1" applyFill="1" applyBorder="1" applyAlignment="1">
      <alignment vertical="center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16" fillId="0" borderId="17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/>
    </xf>
    <xf numFmtId="166" fontId="0" fillId="0" borderId="11" xfId="0" applyNumberFormat="1" applyFill="1" applyBorder="1" applyAlignment="1">
      <alignment horizontal="center"/>
    </xf>
    <xf numFmtId="166" fontId="0" fillId="0" borderId="16" xfId="0" applyNumberFormat="1" applyFill="1" applyBorder="1" applyAlignment="1">
      <alignment horizontal="center"/>
    </xf>
    <xf numFmtId="49" fontId="0" fillId="0" borderId="0" xfId="0" applyNumberFormat="1" applyFill="1" applyBorder="1"/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6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Fill="1" applyBorder="1" applyAlignment="1">
      <alignment horizontal="left"/>
    </xf>
    <xf numFmtId="49" fontId="0" fillId="0" borderId="24" xfId="0" applyNumberFormat="1" applyFill="1" applyBorder="1"/>
    <xf numFmtId="0" fontId="0" fillId="0" borderId="11" xfId="0" applyFill="1" applyBorder="1" applyAlignment="1">
      <alignment horizontal="left"/>
    </xf>
    <xf numFmtId="2" fontId="22" fillId="0" borderId="0" xfId="0" applyNumberFormat="1" applyFont="1" applyAlignment="1">
      <alignment horizontal="center"/>
    </xf>
    <xf numFmtId="0" fontId="22" fillId="0" borderId="0" xfId="0" applyFont="1"/>
    <xf numFmtId="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49" fontId="26" fillId="0" borderId="0" xfId="0" applyNumberFormat="1" applyFont="1" applyFill="1" applyBorder="1" applyAlignment="1">
      <alignment wrapText="1"/>
    </xf>
    <xf numFmtId="49" fontId="25" fillId="0" borderId="0" xfId="0" applyNumberFormat="1" applyFont="1" applyFill="1" applyBorder="1" applyAlignment="1">
      <alignment wrapText="1"/>
    </xf>
    <xf numFmtId="49" fontId="19" fillId="0" borderId="0" xfId="0" applyNumberFormat="1" applyFont="1" applyFill="1" applyBorder="1" applyAlignment="1">
      <alignment wrapText="1"/>
    </xf>
    <xf numFmtId="0" fontId="0" fillId="0" borderId="0" xfId="0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0" fontId="0" fillId="33" borderId="29" xfId="0" applyFill="1" applyBorder="1" applyAlignment="1">
      <alignment horizontal="left"/>
    </xf>
    <xf numFmtId="0" fontId="0" fillId="33" borderId="13" xfId="0" applyFill="1" applyBorder="1" applyAlignment="1">
      <alignment horizontal="left"/>
    </xf>
    <xf numFmtId="49" fontId="0" fillId="0" borderId="28" xfId="0" applyNumberFormat="1" applyBorder="1"/>
    <xf numFmtId="49" fontId="0" fillId="0" borderId="26" xfId="0" applyNumberFormat="1" applyBorder="1"/>
    <xf numFmtId="49" fontId="0" fillId="0" borderId="28" xfId="0" applyNumberFormat="1" applyBorder="1" applyAlignment="1">
      <alignment horizontal="center"/>
    </xf>
    <xf numFmtId="49" fontId="0" fillId="33" borderId="28" xfId="0" applyNumberFormat="1" applyFill="1" applyBorder="1" applyAlignment="1">
      <alignment horizontal="center"/>
    </xf>
    <xf numFmtId="49" fontId="0" fillId="33" borderId="26" xfId="0" applyNumberFormat="1" applyFill="1" applyBorder="1" applyAlignment="1">
      <alignment horizontal="center"/>
    </xf>
    <xf numFmtId="166" fontId="0" fillId="33" borderId="18" xfId="0" applyNumberFormat="1" applyFill="1" applyBorder="1" applyAlignment="1">
      <alignment horizontal="center"/>
    </xf>
    <xf numFmtId="166" fontId="0" fillId="33" borderId="11" xfId="0" applyNumberFormat="1" applyFill="1" applyBorder="1" applyAlignment="1">
      <alignment horizontal="center"/>
    </xf>
    <xf numFmtId="0" fontId="0" fillId="0" borderId="0" xfId="0"/>
    <xf numFmtId="49" fontId="0" fillId="0" borderId="33" xfId="0" applyNumberFormat="1" applyBorder="1"/>
    <xf numFmtId="49" fontId="0" fillId="0" borderId="0" xfId="0" applyNumberFormat="1" applyBorder="1"/>
    <xf numFmtId="49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2" fontId="21" fillId="0" borderId="0" xfId="0" applyNumberFormat="1" applyFont="1" applyBorder="1" applyAlignment="1">
      <alignment horizontal="center"/>
    </xf>
    <xf numFmtId="164" fontId="21" fillId="0" borderId="0" xfId="0" applyNumberFormat="1" applyFont="1" applyBorder="1" applyAlignment="1">
      <alignment horizontal="center"/>
    </xf>
    <xf numFmtId="165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2" fontId="19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34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36" xfId="0" applyNumberFormat="1" applyBorder="1"/>
    <xf numFmtId="0" fontId="0" fillId="0" borderId="37" xfId="0" applyBorder="1"/>
    <xf numFmtId="0" fontId="0" fillId="0" borderId="37" xfId="0" applyBorder="1" applyAlignment="1">
      <alignment horizontal="center"/>
    </xf>
    <xf numFmtId="2" fontId="0" fillId="0" borderId="37" xfId="0" applyNumberFormat="1" applyBorder="1" applyAlignment="1">
      <alignment horizontal="center"/>
    </xf>
    <xf numFmtId="49" fontId="0" fillId="0" borderId="37" xfId="0" applyNumberFormat="1" applyBorder="1" applyAlignment="1">
      <alignment horizontal="center"/>
    </xf>
    <xf numFmtId="49" fontId="21" fillId="34" borderId="35" xfId="0" applyNumberFormat="1" applyFont="1" applyFill="1" applyBorder="1"/>
    <xf numFmtId="0" fontId="21" fillId="34" borderId="10" xfId="0" applyFont="1" applyFill="1" applyBorder="1" applyAlignment="1">
      <alignment horizontal="center"/>
    </xf>
    <xf numFmtId="49" fontId="21" fillId="34" borderId="10" xfId="0" applyNumberFormat="1" applyFont="1" applyFill="1" applyBorder="1"/>
    <xf numFmtId="49" fontId="21" fillId="34" borderId="10" xfId="0" applyNumberFormat="1" applyFont="1" applyFill="1" applyBorder="1" applyAlignment="1">
      <alignment horizontal="center"/>
    </xf>
    <xf numFmtId="2" fontId="21" fillId="34" borderId="10" xfId="0" applyNumberFormat="1" applyFont="1" applyFill="1" applyBorder="1" applyAlignment="1">
      <alignment horizontal="center"/>
    </xf>
    <xf numFmtId="164" fontId="21" fillId="34" borderId="10" xfId="0" applyNumberFormat="1" applyFont="1" applyFill="1" applyBorder="1" applyAlignment="1">
      <alignment horizontal="center"/>
    </xf>
    <xf numFmtId="165" fontId="19" fillId="34" borderId="10" xfId="0" applyNumberFormat="1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/>
    </xf>
    <xf numFmtId="2" fontId="19" fillId="34" borderId="10" xfId="0" applyNumberFormat="1" applyFont="1" applyFill="1" applyBorder="1" applyAlignment="1">
      <alignment horizontal="center"/>
    </xf>
    <xf numFmtId="2" fontId="21" fillId="34" borderId="0" xfId="0" applyNumberFormat="1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center" wrapText="1"/>
    </xf>
    <xf numFmtId="0" fontId="24" fillId="35" borderId="25" xfId="0" applyFont="1" applyFill="1" applyBorder="1"/>
    <xf numFmtId="0" fontId="24" fillId="35" borderId="25" xfId="0" applyFont="1" applyFill="1" applyBorder="1" applyAlignment="1">
      <alignment horizontal="center" vertical="center"/>
    </xf>
    <xf numFmtId="0" fontId="24" fillId="35" borderId="22" xfId="0" applyFont="1" applyFill="1" applyBorder="1" applyAlignment="1">
      <alignment horizontal="center" vertical="center" wrapText="1"/>
    </xf>
    <xf numFmtId="0" fontId="24" fillId="35" borderId="14" xfId="0" applyFont="1" applyFill="1" applyBorder="1" applyAlignment="1">
      <alignment horizontal="center" vertical="center" wrapText="1"/>
    </xf>
    <xf numFmtId="0" fontId="24" fillId="35" borderId="15" xfId="0" applyFont="1" applyFill="1" applyBorder="1" applyAlignment="1">
      <alignment horizontal="center" vertical="center" wrapText="1"/>
    </xf>
    <xf numFmtId="0" fontId="0" fillId="0" borderId="0" xfId="0"/>
    <xf numFmtId="166" fontId="0" fillId="33" borderId="23" xfId="0" applyNumberFormat="1" applyFill="1" applyBorder="1" applyAlignment="1">
      <alignment horizontal="center"/>
    </xf>
    <xf numFmtId="166" fontId="0" fillId="33" borderId="24" xfId="0" applyNumberFormat="1" applyFill="1" applyBorder="1" applyAlignment="1">
      <alignment horizontal="center"/>
    </xf>
    <xf numFmtId="166" fontId="0" fillId="33" borderId="18" xfId="0" applyNumberFormat="1" applyFill="1" applyBorder="1" applyAlignment="1">
      <alignment horizontal="center"/>
    </xf>
    <xf numFmtId="166" fontId="0" fillId="33" borderId="27" xfId="0" applyNumberFormat="1" applyFill="1" applyBorder="1" applyAlignment="1">
      <alignment horizontal="center"/>
    </xf>
    <xf numFmtId="166" fontId="0" fillId="33" borderId="23" xfId="0" applyNumberFormat="1" applyFill="1" applyBorder="1" applyAlignment="1">
      <alignment horizontal="center"/>
    </xf>
    <xf numFmtId="166" fontId="0" fillId="33" borderId="19" xfId="0" applyNumberFormat="1" applyFill="1" applyBorder="1" applyAlignment="1">
      <alignment horizontal="center"/>
    </xf>
    <xf numFmtId="166" fontId="0" fillId="33" borderId="24" xfId="0" applyNumberFormat="1" applyFill="1" applyBorder="1" applyAlignment="1">
      <alignment horizontal="center"/>
    </xf>
    <xf numFmtId="166" fontId="0" fillId="33" borderId="11" xfId="0" applyNumberFormat="1" applyFill="1" applyBorder="1" applyAlignment="1">
      <alignment horizontal="center"/>
    </xf>
    <xf numFmtId="166" fontId="0" fillId="33" borderId="16" xfId="0" applyNumberFormat="1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16" fillId="0" borderId="12" xfId="0" applyFont="1" applyFill="1" applyBorder="1" applyAlignment="1">
      <alignment horizontal="center" vertical="center" wrapText="1"/>
    </xf>
    <xf numFmtId="166" fontId="0" fillId="33" borderId="39" xfId="0" applyNumberFormat="1" applyFill="1" applyBorder="1" applyAlignment="1">
      <alignment horizontal="center"/>
    </xf>
    <xf numFmtId="166" fontId="0" fillId="33" borderId="12" xfId="0" applyNumberFormat="1" applyFill="1" applyBorder="1" applyAlignment="1">
      <alignment horizontal="center"/>
    </xf>
    <xf numFmtId="166" fontId="0" fillId="0" borderId="12" xfId="0" applyNumberFormat="1" applyFill="1" applyBorder="1" applyAlignment="1">
      <alignment horizontal="center"/>
    </xf>
    <xf numFmtId="166" fontId="0" fillId="0" borderId="24" xfId="0" applyNumberFormat="1" applyFill="1" applyBorder="1" applyAlignment="1">
      <alignment horizontal="center"/>
    </xf>
    <xf numFmtId="166" fontId="0" fillId="33" borderId="40" xfId="0" applyNumberFormat="1" applyFill="1" applyBorder="1" applyAlignment="1">
      <alignment horizontal="center"/>
    </xf>
    <xf numFmtId="166" fontId="0" fillId="33" borderId="41" xfId="0" applyNumberFormat="1" applyFill="1" applyBorder="1" applyAlignment="1">
      <alignment horizontal="center"/>
    </xf>
    <xf numFmtId="0" fontId="16" fillId="33" borderId="24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  <xf numFmtId="166" fontId="0" fillId="0" borderId="24" xfId="0" applyNumberFormat="1" applyFont="1" applyBorder="1" applyAlignment="1" applyProtection="1">
      <alignment horizontal="center"/>
      <protection hidden="1"/>
    </xf>
    <xf numFmtId="166" fontId="0" fillId="0" borderId="11" xfId="0" applyNumberFormat="1" applyFont="1" applyBorder="1" applyAlignment="1" applyProtection="1">
      <alignment horizontal="center"/>
      <protection hidden="1"/>
    </xf>
    <xf numFmtId="166" fontId="0" fillId="0" borderId="16" xfId="0" applyNumberFormat="1" applyFont="1" applyBorder="1" applyAlignment="1" applyProtection="1">
      <alignment horizontal="center"/>
      <protection hidden="1"/>
    </xf>
    <xf numFmtId="167" fontId="16" fillId="0" borderId="0" xfId="0" applyNumberFormat="1" applyFont="1" applyBorder="1" applyAlignment="1" applyProtection="1">
      <alignment horizontal="center"/>
      <protection hidden="1"/>
    </xf>
    <xf numFmtId="167" fontId="0" fillId="0" borderId="0" xfId="0" applyNumberFormat="1" applyBorder="1" applyAlignment="1" applyProtection="1">
      <alignment horizontal="center"/>
      <protection hidden="1"/>
    </xf>
    <xf numFmtId="167" fontId="0" fillId="0" borderId="34" xfId="0" applyNumberFormat="1" applyBorder="1" applyAlignment="1" applyProtection="1">
      <alignment horizontal="center"/>
      <protection hidden="1"/>
    </xf>
    <xf numFmtId="167" fontId="16" fillId="0" borderId="37" xfId="0" applyNumberFormat="1" applyFont="1" applyBorder="1" applyAlignment="1" applyProtection="1">
      <alignment horizontal="center"/>
      <protection hidden="1"/>
    </xf>
    <xf numFmtId="167" fontId="0" fillId="0" borderId="37" xfId="0" applyNumberFormat="1" applyBorder="1" applyAlignment="1" applyProtection="1">
      <alignment horizontal="center"/>
      <protection hidden="1"/>
    </xf>
    <xf numFmtId="167" fontId="0" fillId="0" borderId="38" xfId="0" applyNumberFormat="1" applyBorder="1" applyAlignment="1" applyProtection="1">
      <alignment horizontal="center"/>
      <protection hidden="1"/>
    </xf>
    <xf numFmtId="2" fontId="16" fillId="0" borderId="0" xfId="0" applyNumberFormat="1" applyFont="1" applyBorder="1" applyAlignment="1" applyProtection="1">
      <alignment horizontal="center"/>
      <protection hidden="1"/>
    </xf>
    <xf numFmtId="2" fontId="0" fillId="0" borderId="0" xfId="0" applyNumberFormat="1" applyBorder="1" applyAlignment="1" applyProtection="1">
      <alignment horizontal="center"/>
      <protection hidden="1"/>
    </xf>
    <xf numFmtId="2" fontId="0" fillId="0" borderId="34" xfId="0" applyNumberFormat="1" applyBorder="1" applyAlignment="1" applyProtection="1">
      <alignment horizontal="center"/>
      <protection hidden="1"/>
    </xf>
    <xf numFmtId="49" fontId="23" fillId="0" borderId="26" xfId="0" applyNumberFormat="1" applyFont="1" applyBorder="1" applyProtection="1">
      <protection locked="0"/>
    </xf>
    <xf numFmtId="9" fontId="0" fillId="0" borderId="26" xfId="0" applyNumberFormat="1" applyFont="1" applyBorder="1" applyAlignment="1" applyProtection="1">
      <alignment horizontal="center" vertical="center"/>
      <protection locked="0"/>
    </xf>
    <xf numFmtId="0" fontId="0" fillId="0" borderId="26" xfId="0" applyFont="1" applyBorder="1" applyAlignment="1" applyProtection="1">
      <alignment horizontal="center" vertical="center"/>
      <protection locked="0"/>
    </xf>
    <xf numFmtId="2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2" fontId="0" fillId="0" borderId="37" xfId="0" applyNumberFormat="1" applyBorder="1" applyAlignment="1" applyProtection="1">
      <alignment horizontal="center"/>
      <protection locked="0"/>
    </xf>
    <xf numFmtId="0" fontId="0" fillId="0" borderId="37" xfId="0" applyBorder="1" applyAlignment="1" applyProtection="1">
      <alignment horizontal="center"/>
      <protection locked="0"/>
    </xf>
    <xf numFmtId="2" fontId="19" fillId="34" borderId="10" xfId="0" applyNumberFormat="1" applyFont="1" applyFill="1" applyBorder="1" applyAlignment="1">
      <alignment horizontal="center" wrapText="1"/>
    </xf>
    <xf numFmtId="2" fontId="19" fillId="34" borderId="42" xfId="0" applyNumberFormat="1" applyFont="1" applyFill="1" applyBorder="1" applyAlignment="1">
      <alignment horizontal="center" wrapText="1"/>
    </xf>
    <xf numFmtId="49" fontId="28" fillId="33" borderId="0" xfId="0" applyNumberFormat="1" applyFont="1" applyFill="1"/>
    <xf numFmtId="49" fontId="0" fillId="33" borderId="0" xfId="0" applyNumberFormat="1" applyFill="1"/>
    <xf numFmtId="0" fontId="0" fillId="33" borderId="0" xfId="0" applyFill="1"/>
    <xf numFmtId="49" fontId="0" fillId="33" borderId="0" xfId="0" applyNumberFormat="1" applyFill="1" applyAlignment="1">
      <alignment horizontal="center"/>
    </xf>
    <xf numFmtId="0" fontId="0" fillId="33" borderId="0" xfId="0" applyFill="1" applyAlignment="1">
      <alignment horizontal="left"/>
    </xf>
    <xf numFmtId="166" fontId="0" fillId="33" borderId="0" xfId="0" applyNumberFormat="1" applyFill="1" applyAlignment="1">
      <alignment horizontal="center"/>
    </xf>
    <xf numFmtId="2" fontId="0" fillId="0" borderId="0" xfId="0" applyNumberFormat="1" applyBorder="1" applyAlignment="1">
      <alignment horizontal="center" vertical="center"/>
    </xf>
    <xf numFmtId="2" fontId="0" fillId="0" borderId="37" xfId="0" applyNumberFormat="1" applyBorder="1" applyAlignment="1">
      <alignment horizontal="center" vertical="center"/>
    </xf>
    <xf numFmtId="9" fontId="0" fillId="0" borderId="0" xfId="0" applyNumberFormat="1" applyFont="1" applyBorder="1" applyAlignment="1" applyProtection="1">
      <alignment horizontal="center" vertical="center"/>
      <protection locked="0"/>
    </xf>
    <xf numFmtId="0" fontId="0" fillId="0" borderId="43" xfId="0" applyFont="1" applyBorder="1" applyAlignment="1" applyProtection="1">
      <alignment horizontal="center" vertical="center"/>
      <protection locked="0"/>
    </xf>
    <xf numFmtId="49" fontId="29" fillId="0" borderId="0" xfId="0" applyNumberFormat="1" applyFont="1" applyAlignment="1">
      <alignment horizontal="center"/>
    </xf>
    <xf numFmtId="49" fontId="16" fillId="0" borderId="0" xfId="0" applyNumberFormat="1" applyFont="1" applyFill="1" applyBorder="1" applyAlignment="1">
      <alignment horizontal="left" vertical="top" wrapText="1"/>
    </xf>
    <xf numFmtId="49" fontId="27" fillId="35" borderId="30" xfId="0" applyNumberFormat="1" applyFont="1" applyFill="1" applyBorder="1" applyAlignment="1">
      <alignment horizontal="center"/>
    </xf>
    <xf numFmtId="49" fontId="27" fillId="35" borderId="31" xfId="0" applyNumberFormat="1" applyFont="1" applyFill="1" applyBorder="1" applyAlignment="1">
      <alignment horizontal="center"/>
    </xf>
    <xf numFmtId="49" fontId="27" fillId="35" borderId="32" xfId="0" applyNumberFormat="1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center" wrapText="1"/>
    </xf>
    <xf numFmtId="49" fontId="16" fillId="0" borderId="14" xfId="0" applyNumberFormat="1" applyFont="1" applyFill="1" applyBorder="1" applyAlignment="1">
      <alignment horizontal="center" vertical="center" wrapText="1"/>
    </xf>
    <xf numFmtId="49" fontId="16" fillId="0" borderId="11" xfId="0" applyNumberFormat="1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304800</xdr:colOff>
      <xdr:row>2</xdr:row>
      <xdr:rowOff>28576</xdr:rowOff>
    </xdr:from>
    <xdr:to>
      <xdr:col>9</xdr:col>
      <xdr:colOff>609600</xdr:colOff>
      <xdr:row>2</xdr:row>
      <xdr:rowOff>180976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07A3D495-DAFA-4A29-BE96-CC5DF89C9BE6}"/>
            </a:ext>
          </a:extLst>
        </xdr:cNvPr>
        <xdr:cNvSpPr/>
      </xdr:nvSpPr>
      <xdr:spPr>
        <a:xfrm>
          <a:off x="5648325" y="628651"/>
          <a:ext cx="304800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32</xdr:col>
      <xdr:colOff>1190625</xdr:colOff>
      <xdr:row>6</xdr:row>
      <xdr:rowOff>19050</xdr:rowOff>
    </xdr:from>
    <xdr:to>
      <xdr:col>32</xdr:col>
      <xdr:colOff>1495425</xdr:colOff>
      <xdr:row>6</xdr:row>
      <xdr:rowOff>171450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9772EBB1-C57B-454C-A415-679C024228D7}"/>
            </a:ext>
          </a:extLst>
        </xdr:cNvPr>
        <xdr:cNvSpPr/>
      </xdr:nvSpPr>
      <xdr:spPr>
        <a:xfrm>
          <a:off x="10363200" y="1209675"/>
          <a:ext cx="304800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190500</xdr:colOff>
      <xdr:row>0</xdr:row>
      <xdr:rowOff>65595</xdr:rowOff>
    </xdr:from>
    <xdr:to>
      <xdr:col>2</xdr:col>
      <xdr:colOff>876300</xdr:colOff>
      <xdr:row>2</xdr:row>
      <xdr:rowOff>173198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96AED53-8A37-4ED6-AC36-E51842037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595"/>
          <a:ext cx="1819275" cy="479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7"/>
  <sheetViews>
    <sheetView tabSelected="1" workbookViewId="0">
      <selection activeCell="AJ12" sqref="AJ12"/>
    </sheetView>
  </sheetViews>
  <sheetFormatPr defaultRowHeight="15" x14ac:dyDescent="0.25"/>
  <cols>
    <col min="1" max="1" width="7.5703125" customWidth="1"/>
    <col min="2" max="2" width="8.28515625" customWidth="1"/>
    <col min="3" max="3" width="26.140625" customWidth="1"/>
    <col min="4" max="4" width="0" style="8" hidden="1" customWidth="1"/>
    <col min="5" max="5" width="11" style="8" hidden="1" customWidth="1"/>
    <col min="6" max="7" width="10.28515625" style="7" customWidth="1"/>
    <col min="8" max="9" width="0" style="8" hidden="1" customWidth="1"/>
    <col min="10" max="10" width="10.28515625" style="7" customWidth="1"/>
    <col min="11" max="11" width="10.5703125" style="7" hidden="1" customWidth="1"/>
    <col min="12" max="12" width="0" style="7" hidden="1" customWidth="1"/>
    <col min="13" max="14" width="0" style="8" hidden="1" customWidth="1"/>
    <col min="15" max="17" width="0" style="7" hidden="1" customWidth="1"/>
    <col min="18" max="23" width="0" style="8" hidden="1" customWidth="1"/>
    <col min="24" max="24" width="11.28515625" style="8" hidden="1" customWidth="1"/>
    <col min="25" max="25" width="16.7109375" style="8" hidden="1" customWidth="1"/>
    <col min="26" max="26" width="13" style="8" hidden="1" customWidth="1"/>
    <col min="27" max="27" width="13.5703125" style="8" hidden="1" customWidth="1"/>
    <col min="28" max="30" width="14.42578125" style="7" hidden="1" customWidth="1"/>
    <col min="31" max="34" width="23.5703125" customWidth="1"/>
  </cols>
  <sheetData>
    <row r="1" spans="1:35" ht="15.75" thickBot="1" x14ac:dyDescent="0.3">
      <c r="A1" s="1"/>
      <c r="B1" s="2"/>
      <c r="C1" s="37"/>
      <c r="E1" s="11"/>
      <c r="H1" s="7"/>
      <c r="I1" s="7"/>
      <c r="M1" s="7"/>
      <c r="N1" s="7"/>
      <c r="R1" s="12"/>
      <c r="X1" s="12"/>
      <c r="Y1" s="6"/>
      <c r="Z1" s="7"/>
      <c r="AA1" s="6"/>
    </row>
    <row r="2" spans="1:35" ht="16.5" x14ac:dyDescent="0.3">
      <c r="A2" s="1"/>
      <c r="B2" s="2"/>
      <c r="C2" s="38"/>
      <c r="E2" s="11"/>
      <c r="G2" s="33" t="s">
        <v>215</v>
      </c>
      <c r="H2" s="7"/>
      <c r="I2" s="7"/>
      <c r="M2" s="7"/>
      <c r="N2" s="7"/>
      <c r="R2" s="12"/>
      <c r="X2" s="12"/>
      <c r="Y2" s="6"/>
      <c r="Z2" s="7"/>
      <c r="AA2" s="6"/>
      <c r="AE2" s="82" t="s">
        <v>76</v>
      </c>
      <c r="AF2" s="83" t="s">
        <v>289</v>
      </c>
      <c r="AG2" s="84" t="s">
        <v>290</v>
      </c>
      <c r="AH2" s="85" t="s">
        <v>291</v>
      </c>
    </row>
    <row r="3" spans="1:35" ht="15.75" customHeight="1" thickBot="1" x14ac:dyDescent="0.35">
      <c r="A3" s="1"/>
      <c r="B3" s="2"/>
      <c r="C3" s="38"/>
      <c r="E3" s="11"/>
      <c r="G3" s="33" t="s">
        <v>216</v>
      </c>
      <c r="H3" s="7"/>
      <c r="I3" s="7"/>
      <c r="M3" s="7"/>
      <c r="N3" s="7"/>
      <c r="R3" s="12"/>
      <c r="X3" s="12"/>
      <c r="Y3" s="6"/>
      <c r="Z3" s="7"/>
      <c r="AA3" s="6"/>
      <c r="AE3" s="119" t="s">
        <v>211</v>
      </c>
      <c r="AF3" s="107">
        <f>VLOOKUP($AE$3,'Addendum E. GPCIs'!$C$4:$F$116,2,FALSE)</f>
        <v>1</v>
      </c>
      <c r="AG3" s="108">
        <f>VLOOKUP($AE$3,'Addendum E. GPCIs'!$C$4:$F$116,3,FALSE)</f>
        <v>1</v>
      </c>
      <c r="AH3" s="109">
        <f>VLOOKUP($AE$3,'Addendum E. GPCIs'!$C$4:$F$116,4,FALSE)</f>
        <v>1</v>
      </c>
    </row>
    <row r="4" spans="1:35" ht="14.65" customHeight="1" thickBot="1" x14ac:dyDescent="0.3">
      <c r="A4" s="143" t="s">
        <v>285</v>
      </c>
      <c r="B4" s="143"/>
      <c r="C4" s="143"/>
      <c r="D4" s="143"/>
      <c r="E4" s="143"/>
      <c r="F4" s="143"/>
      <c r="G4" s="143"/>
      <c r="H4" s="143"/>
      <c r="I4" s="7"/>
      <c r="M4" s="7"/>
      <c r="T4" s="12"/>
      <c r="X4" s="12"/>
      <c r="Y4" s="6"/>
      <c r="AA4" s="6"/>
      <c r="AE4" s="5"/>
      <c r="AF4" s="107">
        <f>VLOOKUP($AE$3,'Addendum E. GPCIs'!$C$4:$I$116,5,FALSE)</f>
        <v>1</v>
      </c>
      <c r="AG4" s="108">
        <f>VLOOKUP($AE$3,'Addendum E. GPCIs'!$C$4:$I$116,6,FALSE)</f>
        <v>1</v>
      </c>
      <c r="AH4" s="109">
        <f>VLOOKUP($AE$3,'Addendum E. GPCIs'!$C$4:$I$116,7,FALSE)</f>
        <v>1</v>
      </c>
      <c r="AI4" s="7"/>
    </row>
    <row r="5" spans="1:35" s="86" customFormat="1" ht="8.65" customHeight="1" thickBot="1" x14ac:dyDescent="0.3">
      <c r="A5" s="1"/>
      <c r="B5" s="80"/>
      <c r="C5" s="80"/>
      <c r="D5" s="80"/>
      <c r="E5" s="80"/>
      <c r="F5" s="80"/>
      <c r="G5" s="80"/>
      <c r="H5" s="80"/>
      <c r="I5" s="7"/>
      <c r="J5" s="7"/>
      <c r="K5" s="7"/>
      <c r="L5" s="7"/>
      <c r="M5" s="7"/>
      <c r="N5" s="8"/>
      <c r="O5" s="7"/>
      <c r="P5" s="7"/>
      <c r="Q5" s="7"/>
      <c r="R5" s="8"/>
      <c r="S5" s="8"/>
      <c r="T5" s="12"/>
      <c r="U5" s="8"/>
      <c r="V5" s="8"/>
      <c r="W5" s="8"/>
      <c r="X5" s="12"/>
      <c r="Y5" s="6"/>
      <c r="Z5" s="8"/>
      <c r="AA5" s="6"/>
      <c r="AB5" s="7"/>
      <c r="AC5" s="7"/>
      <c r="AD5" s="7"/>
      <c r="AE5" s="5"/>
      <c r="AF5" s="7"/>
      <c r="AG5" s="7"/>
      <c r="AH5" s="7"/>
      <c r="AI5" s="7"/>
    </row>
    <row r="6" spans="1:35" ht="16.5" x14ac:dyDescent="0.3">
      <c r="A6" s="1"/>
      <c r="B6" s="2"/>
      <c r="C6" s="4" t="s">
        <v>28</v>
      </c>
      <c r="D6" s="13" t="s">
        <v>28</v>
      </c>
      <c r="E6" s="11"/>
      <c r="H6" s="15"/>
      <c r="I6" s="15"/>
      <c r="M6" s="7"/>
      <c r="T6" s="12"/>
      <c r="X6" s="12"/>
      <c r="Y6" s="6"/>
      <c r="AA6" s="6"/>
      <c r="AB6" s="9" t="s">
        <v>29</v>
      </c>
      <c r="AC6" s="9" t="s">
        <v>30</v>
      </c>
      <c r="AE6" s="81" t="s">
        <v>212</v>
      </c>
      <c r="AF6" s="34"/>
      <c r="AG6" s="36" t="s">
        <v>214</v>
      </c>
      <c r="AH6" s="81" t="s">
        <v>213</v>
      </c>
    </row>
    <row r="7" spans="1:35" ht="17.25" thickBot="1" x14ac:dyDescent="0.35">
      <c r="A7" s="1"/>
      <c r="B7" s="2"/>
      <c r="C7" s="39" t="s">
        <v>307</v>
      </c>
      <c r="D7" s="13"/>
      <c r="E7" s="13" t="s">
        <v>31</v>
      </c>
      <c r="F7" s="15"/>
      <c r="G7" s="15"/>
      <c r="H7" s="15"/>
      <c r="I7" s="15"/>
      <c r="J7" s="138">
        <v>2020</v>
      </c>
      <c r="K7" s="15"/>
      <c r="L7" s="15"/>
      <c r="M7" s="13"/>
      <c r="N7" s="14"/>
      <c r="V7" s="13"/>
      <c r="W7" s="11"/>
      <c r="X7" s="12"/>
      <c r="Y7" s="10" t="s">
        <v>32</v>
      </c>
      <c r="Z7" s="11"/>
      <c r="AA7" s="10" t="s">
        <v>33</v>
      </c>
      <c r="AB7" s="9" t="s">
        <v>34</v>
      </c>
      <c r="AC7" s="9" t="s">
        <v>34</v>
      </c>
      <c r="AD7" s="9" t="s">
        <v>35</v>
      </c>
      <c r="AE7" s="121">
        <v>36.089599999999997</v>
      </c>
      <c r="AF7" s="34"/>
      <c r="AG7" s="35" t="s">
        <v>217</v>
      </c>
      <c r="AH7" s="120">
        <v>1</v>
      </c>
    </row>
    <row r="8" spans="1:35" s="86" customFormat="1" ht="17.25" thickBot="1" x14ac:dyDescent="0.35">
      <c r="A8" s="1"/>
      <c r="B8" s="2"/>
      <c r="C8" s="39"/>
      <c r="D8" s="13"/>
      <c r="E8" s="13"/>
      <c r="F8" s="15"/>
      <c r="G8" s="15"/>
      <c r="H8" s="15"/>
      <c r="I8" s="15"/>
      <c r="J8" s="138">
        <v>2021</v>
      </c>
      <c r="K8" s="15"/>
      <c r="L8" s="15"/>
      <c r="M8" s="13"/>
      <c r="N8" s="14"/>
      <c r="O8" s="7"/>
      <c r="P8" s="7"/>
      <c r="Q8" s="7"/>
      <c r="R8" s="8"/>
      <c r="S8" s="8"/>
      <c r="T8" s="8"/>
      <c r="U8" s="8"/>
      <c r="V8" s="13"/>
      <c r="W8" s="11"/>
      <c r="X8" s="12"/>
      <c r="Y8" s="10"/>
      <c r="Z8" s="11"/>
      <c r="AA8" s="10"/>
      <c r="AB8" s="9"/>
      <c r="AC8" s="9"/>
      <c r="AD8" s="9"/>
      <c r="AE8" s="137">
        <v>32.408499999999997</v>
      </c>
      <c r="AF8" s="34"/>
      <c r="AG8" s="35"/>
      <c r="AH8" s="136"/>
    </row>
    <row r="9" spans="1:35" s="51" customFormat="1" ht="8.65" customHeight="1" thickBot="1" x14ac:dyDescent="0.35">
      <c r="A9" s="1"/>
      <c r="B9" s="2"/>
      <c r="C9" s="1"/>
      <c r="D9" s="13"/>
      <c r="E9" s="13"/>
      <c r="F9" s="15"/>
      <c r="G9" s="15"/>
      <c r="H9" s="15"/>
      <c r="I9" s="15"/>
      <c r="J9" s="15"/>
      <c r="K9" s="15"/>
      <c r="L9" s="15"/>
      <c r="M9" s="13"/>
      <c r="N9" s="14"/>
      <c r="O9" s="7"/>
      <c r="P9" s="7"/>
      <c r="Q9" s="7"/>
      <c r="R9" s="8"/>
      <c r="S9" s="8"/>
      <c r="T9" s="8"/>
      <c r="U9" s="8"/>
      <c r="V9" s="13"/>
      <c r="W9" s="11"/>
      <c r="X9" s="12"/>
      <c r="Y9" s="10"/>
      <c r="Z9" s="11"/>
      <c r="AA9" s="10"/>
      <c r="AB9" s="9"/>
      <c r="AC9" s="9"/>
      <c r="AD9" s="9"/>
      <c r="AE9" s="40"/>
      <c r="AF9" s="34"/>
      <c r="AG9" s="35"/>
      <c r="AH9" s="41"/>
    </row>
    <row r="10" spans="1:35" ht="18.75" x14ac:dyDescent="0.3">
      <c r="A10" s="140" t="s">
        <v>281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2"/>
    </row>
    <row r="11" spans="1:35" x14ac:dyDescent="0.25">
      <c r="A11" s="52"/>
      <c r="B11" s="96"/>
      <c r="C11" s="53"/>
      <c r="D11" s="54" t="s">
        <v>37</v>
      </c>
      <c r="E11" s="55" t="s">
        <v>38</v>
      </c>
      <c r="F11" s="79" t="s">
        <v>39</v>
      </c>
      <c r="G11" s="79" t="s">
        <v>36</v>
      </c>
      <c r="H11" s="79" t="s">
        <v>2</v>
      </c>
      <c r="I11" s="79" t="s">
        <v>2</v>
      </c>
      <c r="J11" s="79" t="s">
        <v>40</v>
      </c>
      <c r="K11" s="56" t="s">
        <v>29</v>
      </c>
      <c r="L11" s="56" t="s">
        <v>30</v>
      </c>
      <c r="M11" s="54" t="s">
        <v>41</v>
      </c>
      <c r="N11" s="54" t="s">
        <v>42</v>
      </c>
      <c r="O11" s="56" t="s">
        <v>43</v>
      </c>
      <c r="P11" s="56" t="s">
        <v>44</v>
      </c>
      <c r="Q11" s="56" t="s">
        <v>45</v>
      </c>
      <c r="R11" s="54" t="s">
        <v>46</v>
      </c>
      <c r="S11" s="54" t="s">
        <v>47</v>
      </c>
      <c r="T11" s="54" t="s">
        <v>48</v>
      </c>
      <c r="U11" s="54" t="s">
        <v>49</v>
      </c>
      <c r="V11" s="54" t="s">
        <v>50</v>
      </c>
      <c r="W11" s="55" t="s">
        <v>51</v>
      </c>
      <c r="X11" s="57" t="s">
        <v>52</v>
      </c>
      <c r="Y11" s="58" t="s">
        <v>33</v>
      </c>
      <c r="Z11" s="59" t="s">
        <v>53</v>
      </c>
      <c r="AA11" s="58" t="s">
        <v>54</v>
      </c>
      <c r="AB11" s="60" t="s">
        <v>55</v>
      </c>
      <c r="AC11" s="60" t="s">
        <v>55</v>
      </c>
      <c r="AD11" s="60" t="s">
        <v>55</v>
      </c>
      <c r="AE11" s="61"/>
      <c r="AF11" s="61"/>
      <c r="AG11" s="61"/>
      <c r="AH11" s="62"/>
    </row>
    <row r="12" spans="1:35" ht="34.15" customHeight="1" x14ac:dyDescent="0.25">
      <c r="A12" s="70" t="s">
        <v>56</v>
      </c>
      <c r="B12" s="71" t="s">
        <v>57</v>
      </c>
      <c r="C12" s="72" t="s">
        <v>58</v>
      </c>
      <c r="D12" s="73" t="s">
        <v>59</v>
      </c>
      <c r="E12" s="71" t="s">
        <v>55</v>
      </c>
      <c r="F12" s="74" t="s">
        <v>60</v>
      </c>
      <c r="G12" s="74" t="s">
        <v>61</v>
      </c>
      <c r="H12" s="74" t="s">
        <v>62</v>
      </c>
      <c r="I12" s="74" t="s">
        <v>62</v>
      </c>
      <c r="J12" s="74" t="s">
        <v>60</v>
      </c>
      <c r="K12" s="74" t="s">
        <v>63</v>
      </c>
      <c r="L12" s="74" t="s">
        <v>63</v>
      </c>
      <c r="M12" s="73" t="s">
        <v>64</v>
      </c>
      <c r="N12" s="73" t="s">
        <v>65</v>
      </c>
      <c r="O12" s="74" t="s">
        <v>66</v>
      </c>
      <c r="P12" s="74" t="s">
        <v>66</v>
      </c>
      <c r="Q12" s="74" t="s">
        <v>66</v>
      </c>
      <c r="R12" s="73" t="s">
        <v>67</v>
      </c>
      <c r="S12" s="73" t="s">
        <v>68</v>
      </c>
      <c r="T12" s="73" t="s">
        <v>68</v>
      </c>
      <c r="U12" s="73" t="s">
        <v>68</v>
      </c>
      <c r="V12" s="73" t="s">
        <v>68</v>
      </c>
      <c r="W12" s="71" t="s">
        <v>69</v>
      </c>
      <c r="X12" s="75" t="s">
        <v>70</v>
      </c>
      <c r="Y12" s="76" t="s">
        <v>71</v>
      </c>
      <c r="Z12" s="77" t="s">
        <v>72</v>
      </c>
      <c r="AA12" s="76" t="s">
        <v>62</v>
      </c>
      <c r="AB12" s="78" t="s">
        <v>73</v>
      </c>
      <c r="AC12" s="78" t="s">
        <v>73</v>
      </c>
      <c r="AD12" s="78" t="s">
        <v>73</v>
      </c>
      <c r="AE12" s="126" t="s">
        <v>284</v>
      </c>
      <c r="AF12" s="126" t="s">
        <v>303</v>
      </c>
      <c r="AG12" s="126" t="s">
        <v>301</v>
      </c>
      <c r="AH12" s="127" t="s">
        <v>302</v>
      </c>
    </row>
    <row r="13" spans="1:35" x14ac:dyDescent="0.25">
      <c r="A13" s="52" t="s">
        <v>16</v>
      </c>
      <c r="B13" s="61"/>
      <c r="C13" s="61" t="s">
        <v>17</v>
      </c>
      <c r="D13" s="63" t="s">
        <v>3</v>
      </c>
      <c r="E13" s="63"/>
      <c r="F13" s="122">
        <v>0.48</v>
      </c>
      <c r="G13" s="122">
        <v>0.76</v>
      </c>
      <c r="H13" s="123"/>
      <c r="I13" s="123"/>
      <c r="J13" s="64">
        <v>0.05</v>
      </c>
      <c r="K13" s="64">
        <v>1.29</v>
      </c>
      <c r="L13" s="64">
        <v>0.76</v>
      </c>
      <c r="M13" s="63">
        <v>0</v>
      </c>
      <c r="N13" s="96" t="s">
        <v>0</v>
      </c>
      <c r="O13" s="64">
        <v>0</v>
      </c>
      <c r="P13" s="64">
        <v>0</v>
      </c>
      <c r="Q13" s="64">
        <v>0</v>
      </c>
      <c r="R13" s="63">
        <v>0</v>
      </c>
      <c r="S13" s="63">
        <v>0</v>
      </c>
      <c r="T13" s="63">
        <v>0</v>
      </c>
      <c r="U13" s="63">
        <v>0</v>
      </c>
      <c r="V13" s="63">
        <v>0</v>
      </c>
      <c r="W13" s="63"/>
      <c r="X13" s="63">
        <v>36.039099999999998</v>
      </c>
      <c r="Y13" s="96" t="s">
        <v>1</v>
      </c>
      <c r="Z13" s="63">
        <v>0</v>
      </c>
      <c r="AA13" s="63">
        <v>99</v>
      </c>
      <c r="AB13" s="64">
        <v>0</v>
      </c>
      <c r="AC13" s="64">
        <v>0</v>
      </c>
      <c r="AD13" s="64">
        <v>0</v>
      </c>
      <c r="AE13" s="110">
        <f t="shared" ref="AE13:AE22" si="0">((F13*$AF$3)+(G13*$AG$3)+(J13*$AH$3))*$AE$7</f>
        <v>46.555583999999996</v>
      </c>
      <c r="AF13" s="111">
        <f t="shared" ref="AF13:AF22" si="1">AE13*$AH$7</f>
        <v>46.555583999999996</v>
      </c>
      <c r="AG13" s="111">
        <f t="shared" ref="AG13:AG22" si="2">AE13*0.95</f>
        <v>44.227804799999994</v>
      </c>
      <c r="AH13" s="112">
        <f t="shared" ref="AH13:AH22" si="3">AG13*1.15</f>
        <v>50.861975519999987</v>
      </c>
    </row>
    <row r="14" spans="1:35" x14ac:dyDescent="0.25">
      <c r="A14" s="52" t="s">
        <v>18</v>
      </c>
      <c r="B14" s="61"/>
      <c r="C14" s="61" t="s">
        <v>17</v>
      </c>
      <c r="D14" s="63" t="s">
        <v>3</v>
      </c>
      <c r="E14" s="63"/>
      <c r="F14" s="122">
        <v>0.93</v>
      </c>
      <c r="G14" s="122">
        <v>1.1200000000000001</v>
      </c>
      <c r="H14" s="123"/>
      <c r="I14" s="123"/>
      <c r="J14" s="64">
        <v>0.09</v>
      </c>
      <c r="K14" s="64">
        <v>2.15</v>
      </c>
      <c r="L14" s="64">
        <v>1.43</v>
      </c>
      <c r="M14" s="63">
        <v>0</v>
      </c>
      <c r="N14" s="96" t="s">
        <v>0</v>
      </c>
      <c r="O14" s="64">
        <v>0</v>
      </c>
      <c r="P14" s="64">
        <v>0</v>
      </c>
      <c r="Q14" s="64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63"/>
      <c r="X14" s="63">
        <v>36.039099999999998</v>
      </c>
      <c r="Y14" s="96" t="s">
        <v>1</v>
      </c>
      <c r="Z14" s="63">
        <v>0</v>
      </c>
      <c r="AA14" s="63">
        <v>99</v>
      </c>
      <c r="AB14" s="64">
        <v>0</v>
      </c>
      <c r="AC14" s="64">
        <v>0</v>
      </c>
      <c r="AD14" s="64">
        <v>0</v>
      </c>
      <c r="AE14" s="110">
        <f t="shared" si="0"/>
        <v>77.231743999999992</v>
      </c>
      <c r="AF14" s="111">
        <f t="shared" si="1"/>
        <v>77.231743999999992</v>
      </c>
      <c r="AG14" s="111">
        <f t="shared" si="2"/>
        <v>73.37015679999999</v>
      </c>
      <c r="AH14" s="112">
        <f t="shared" si="3"/>
        <v>84.375680319999987</v>
      </c>
    </row>
    <row r="15" spans="1:35" x14ac:dyDescent="0.25">
      <c r="A15" s="52" t="s">
        <v>19</v>
      </c>
      <c r="B15" s="61"/>
      <c r="C15" s="61" t="s">
        <v>17</v>
      </c>
      <c r="D15" s="63" t="s">
        <v>3</v>
      </c>
      <c r="E15" s="63"/>
      <c r="F15" s="122">
        <v>1.42</v>
      </c>
      <c r="G15" s="122">
        <v>1.48</v>
      </c>
      <c r="H15" s="123"/>
      <c r="I15" s="123"/>
      <c r="J15" s="64">
        <v>0.13</v>
      </c>
      <c r="K15" s="64">
        <v>3.05</v>
      </c>
      <c r="L15" s="64">
        <v>2.15</v>
      </c>
      <c r="M15" s="63">
        <v>0</v>
      </c>
      <c r="N15" s="96" t="s">
        <v>0</v>
      </c>
      <c r="O15" s="64">
        <v>0</v>
      </c>
      <c r="P15" s="64">
        <v>0</v>
      </c>
      <c r="Q15" s="64">
        <v>0</v>
      </c>
      <c r="R15" s="63">
        <v>0</v>
      </c>
      <c r="S15" s="63">
        <v>0</v>
      </c>
      <c r="T15" s="63">
        <v>0</v>
      </c>
      <c r="U15" s="63">
        <v>0</v>
      </c>
      <c r="V15" s="63">
        <v>0</v>
      </c>
      <c r="W15" s="63"/>
      <c r="X15" s="63">
        <v>36.039099999999998</v>
      </c>
      <c r="Y15" s="96" t="s">
        <v>1</v>
      </c>
      <c r="Z15" s="63">
        <v>0</v>
      </c>
      <c r="AA15" s="63">
        <v>99</v>
      </c>
      <c r="AB15" s="64">
        <v>0</v>
      </c>
      <c r="AC15" s="64">
        <v>0</v>
      </c>
      <c r="AD15" s="64">
        <v>0</v>
      </c>
      <c r="AE15" s="110">
        <f t="shared" si="0"/>
        <v>109.35148799999999</v>
      </c>
      <c r="AF15" s="111">
        <f t="shared" si="1"/>
        <v>109.35148799999999</v>
      </c>
      <c r="AG15" s="111">
        <f t="shared" si="2"/>
        <v>103.88391359999999</v>
      </c>
      <c r="AH15" s="112">
        <f t="shared" si="3"/>
        <v>119.46650063999998</v>
      </c>
    </row>
    <row r="16" spans="1:35" x14ac:dyDescent="0.25">
      <c r="A16" s="52" t="s">
        <v>20</v>
      </c>
      <c r="B16" s="61"/>
      <c r="C16" s="61" t="s">
        <v>17</v>
      </c>
      <c r="D16" s="63" t="s">
        <v>3</v>
      </c>
      <c r="E16" s="63"/>
      <c r="F16" s="122">
        <v>2.4300000000000002</v>
      </c>
      <c r="G16" s="122">
        <v>1.98</v>
      </c>
      <c r="H16" s="123"/>
      <c r="I16" s="123"/>
      <c r="J16" s="64">
        <v>0.22</v>
      </c>
      <c r="K16" s="64">
        <v>4.63</v>
      </c>
      <c r="L16" s="64">
        <v>3.64</v>
      </c>
      <c r="M16" s="63">
        <v>0</v>
      </c>
      <c r="N16" s="96" t="s">
        <v>0</v>
      </c>
      <c r="O16" s="64">
        <v>0</v>
      </c>
      <c r="P16" s="64">
        <v>0</v>
      </c>
      <c r="Q16" s="64">
        <v>0</v>
      </c>
      <c r="R16" s="63">
        <v>0</v>
      </c>
      <c r="S16" s="63">
        <v>0</v>
      </c>
      <c r="T16" s="63">
        <v>0</v>
      </c>
      <c r="U16" s="63">
        <v>0</v>
      </c>
      <c r="V16" s="63">
        <v>0</v>
      </c>
      <c r="W16" s="63"/>
      <c r="X16" s="63">
        <v>36.039099999999998</v>
      </c>
      <c r="Y16" s="96" t="s">
        <v>1</v>
      </c>
      <c r="Z16" s="63">
        <v>0</v>
      </c>
      <c r="AA16" s="63">
        <v>99</v>
      </c>
      <c r="AB16" s="64">
        <v>0</v>
      </c>
      <c r="AC16" s="64">
        <v>0</v>
      </c>
      <c r="AD16" s="64">
        <v>0</v>
      </c>
      <c r="AE16" s="110">
        <f t="shared" si="0"/>
        <v>167.09484799999998</v>
      </c>
      <c r="AF16" s="111">
        <f t="shared" si="1"/>
        <v>167.09484799999998</v>
      </c>
      <c r="AG16" s="111">
        <f t="shared" si="2"/>
        <v>158.74010559999996</v>
      </c>
      <c r="AH16" s="112">
        <f t="shared" si="3"/>
        <v>182.55112143999995</v>
      </c>
    </row>
    <row r="17" spans="1:34" x14ac:dyDescent="0.25">
      <c r="A17" s="52" t="s">
        <v>21</v>
      </c>
      <c r="B17" s="61"/>
      <c r="C17" s="61" t="s">
        <v>17</v>
      </c>
      <c r="D17" s="63" t="s">
        <v>3</v>
      </c>
      <c r="E17" s="63"/>
      <c r="F17" s="122">
        <v>3.17</v>
      </c>
      <c r="G17" s="122">
        <v>2.4</v>
      </c>
      <c r="H17" s="123"/>
      <c r="I17" s="123"/>
      <c r="J17" s="64">
        <v>0.28000000000000003</v>
      </c>
      <c r="K17" s="64">
        <v>5.82</v>
      </c>
      <c r="L17" s="64">
        <v>4.75</v>
      </c>
      <c r="M17" s="63">
        <v>0</v>
      </c>
      <c r="N17" s="96" t="s">
        <v>0</v>
      </c>
      <c r="O17" s="64">
        <v>0</v>
      </c>
      <c r="P17" s="64">
        <v>0</v>
      </c>
      <c r="Q17" s="64">
        <v>0</v>
      </c>
      <c r="R17" s="63">
        <v>0</v>
      </c>
      <c r="S17" s="63">
        <v>0</v>
      </c>
      <c r="T17" s="63">
        <v>0</v>
      </c>
      <c r="U17" s="63">
        <v>0</v>
      </c>
      <c r="V17" s="63">
        <v>0</v>
      </c>
      <c r="W17" s="63"/>
      <c r="X17" s="63">
        <v>36.039099999999998</v>
      </c>
      <c r="Y17" s="96" t="s">
        <v>1</v>
      </c>
      <c r="Z17" s="63">
        <v>0</v>
      </c>
      <c r="AA17" s="63">
        <v>99</v>
      </c>
      <c r="AB17" s="64">
        <v>0</v>
      </c>
      <c r="AC17" s="64">
        <v>0</v>
      </c>
      <c r="AD17" s="64">
        <v>0</v>
      </c>
      <c r="AE17" s="110">
        <f t="shared" si="0"/>
        <v>211.12415999999999</v>
      </c>
      <c r="AF17" s="111">
        <f t="shared" si="1"/>
        <v>211.12415999999999</v>
      </c>
      <c r="AG17" s="111">
        <f t="shared" si="2"/>
        <v>200.56795199999999</v>
      </c>
      <c r="AH17" s="112">
        <f t="shared" si="3"/>
        <v>230.65314479999998</v>
      </c>
    </row>
    <row r="18" spans="1:34" x14ac:dyDescent="0.25">
      <c r="A18" s="52" t="s">
        <v>22</v>
      </c>
      <c r="B18" s="61"/>
      <c r="C18" s="61" t="s">
        <v>23</v>
      </c>
      <c r="D18" s="63" t="s">
        <v>3</v>
      </c>
      <c r="E18" s="63"/>
      <c r="F18" s="122">
        <v>0.18</v>
      </c>
      <c r="G18" s="122">
        <v>0.46</v>
      </c>
      <c r="H18" s="123"/>
      <c r="I18" s="123"/>
      <c r="J18" s="64">
        <v>0.01</v>
      </c>
      <c r="K18" s="64">
        <v>0.64</v>
      </c>
      <c r="L18" s="64">
        <v>0.26</v>
      </c>
      <c r="M18" s="63">
        <v>0</v>
      </c>
      <c r="N18" s="96" t="s">
        <v>0</v>
      </c>
      <c r="O18" s="64">
        <v>0</v>
      </c>
      <c r="P18" s="64">
        <v>0</v>
      </c>
      <c r="Q18" s="64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63"/>
      <c r="X18" s="63">
        <v>36.039099999999998</v>
      </c>
      <c r="Y18" s="96" t="s">
        <v>1</v>
      </c>
      <c r="Z18" s="63">
        <v>0</v>
      </c>
      <c r="AA18" s="63">
        <v>99</v>
      </c>
      <c r="AB18" s="64">
        <v>0</v>
      </c>
      <c r="AC18" s="64">
        <v>0</v>
      </c>
      <c r="AD18" s="64">
        <v>0</v>
      </c>
      <c r="AE18" s="110">
        <f t="shared" si="0"/>
        <v>23.45824</v>
      </c>
      <c r="AF18" s="111">
        <f t="shared" si="1"/>
        <v>23.45824</v>
      </c>
      <c r="AG18" s="111">
        <f t="shared" si="2"/>
        <v>22.285328</v>
      </c>
      <c r="AH18" s="112">
        <f t="shared" si="3"/>
        <v>25.628127199999998</v>
      </c>
    </row>
    <row r="19" spans="1:34" x14ac:dyDescent="0.25">
      <c r="A19" s="52" t="s">
        <v>24</v>
      </c>
      <c r="B19" s="61"/>
      <c r="C19" s="61" t="s">
        <v>23</v>
      </c>
      <c r="D19" s="63" t="s">
        <v>3</v>
      </c>
      <c r="E19" s="63"/>
      <c r="F19" s="122">
        <v>0.48</v>
      </c>
      <c r="G19" s="122">
        <v>0.75</v>
      </c>
      <c r="H19" s="123"/>
      <c r="I19" s="123"/>
      <c r="J19" s="64">
        <v>0.05</v>
      </c>
      <c r="K19" s="64">
        <v>1.27</v>
      </c>
      <c r="L19" s="64">
        <v>0.72</v>
      </c>
      <c r="M19" s="63">
        <v>0</v>
      </c>
      <c r="N19" s="96" t="s">
        <v>0</v>
      </c>
      <c r="O19" s="64">
        <v>0</v>
      </c>
      <c r="P19" s="64">
        <v>0</v>
      </c>
      <c r="Q19" s="64">
        <v>0</v>
      </c>
      <c r="R19" s="63">
        <v>0</v>
      </c>
      <c r="S19" s="63">
        <v>0</v>
      </c>
      <c r="T19" s="63">
        <v>0</v>
      </c>
      <c r="U19" s="63">
        <v>0</v>
      </c>
      <c r="V19" s="63">
        <v>0</v>
      </c>
      <c r="W19" s="63"/>
      <c r="X19" s="63">
        <v>36.039099999999998</v>
      </c>
      <c r="Y19" s="96" t="s">
        <v>1</v>
      </c>
      <c r="Z19" s="63">
        <v>0</v>
      </c>
      <c r="AA19" s="63">
        <v>99</v>
      </c>
      <c r="AB19" s="64">
        <v>0</v>
      </c>
      <c r="AC19" s="64">
        <v>0</v>
      </c>
      <c r="AD19" s="64">
        <v>0</v>
      </c>
      <c r="AE19" s="110">
        <f t="shared" si="0"/>
        <v>46.194687999999999</v>
      </c>
      <c r="AF19" s="111">
        <f t="shared" si="1"/>
        <v>46.194687999999999</v>
      </c>
      <c r="AG19" s="111">
        <f t="shared" si="2"/>
        <v>43.884953599999996</v>
      </c>
      <c r="AH19" s="112">
        <f t="shared" si="3"/>
        <v>50.467696639999993</v>
      </c>
    </row>
    <row r="20" spans="1:34" x14ac:dyDescent="0.25">
      <c r="A20" s="52" t="s">
        <v>25</v>
      </c>
      <c r="B20" s="61"/>
      <c r="C20" s="61" t="s">
        <v>23</v>
      </c>
      <c r="D20" s="63" t="s">
        <v>3</v>
      </c>
      <c r="E20" s="63"/>
      <c r="F20" s="122">
        <v>0.97</v>
      </c>
      <c r="G20" s="122">
        <v>1.06</v>
      </c>
      <c r="H20" s="123"/>
      <c r="I20" s="123"/>
      <c r="J20" s="64">
        <v>0.08</v>
      </c>
      <c r="K20" s="64">
        <v>2.09</v>
      </c>
      <c r="L20" s="64">
        <v>1.44</v>
      </c>
      <c r="M20" s="63">
        <v>0</v>
      </c>
      <c r="N20" s="96" t="s">
        <v>0</v>
      </c>
      <c r="O20" s="64">
        <v>0</v>
      </c>
      <c r="P20" s="64">
        <v>0</v>
      </c>
      <c r="Q20" s="64">
        <v>0</v>
      </c>
      <c r="R20" s="63">
        <v>0</v>
      </c>
      <c r="S20" s="63">
        <v>0</v>
      </c>
      <c r="T20" s="63">
        <v>0</v>
      </c>
      <c r="U20" s="63">
        <v>0</v>
      </c>
      <c r="V20" s="63">
        <v>0</v>
      </c>
      <c r="W20" s="63"/>
      <c r="X20" s="63">
        <v>36.039099999999998</v>
      </c>
      <c r="Y20" s="96" t="s">
        <v>1</v>
      </c>
      <c r="Z20" s="63">
        <v>0</v>
      </c>
      <c r="AA20" s="63">
        <v>99</v>
      </c>
      <c r="AB20" s="64">
        <v>0</v>
      </c>
      <c r="AC20" s="64">
        <v>0</v>
      </c>
      <c r="AD20" s="64">
        <v>0</v>
      </c>
      <c r="AE20" s="110">
        <f t="shared" si="0"/>
        <v>76.149056000000002</v>
      </c>
      <c r="AF20" s="111">
        <f t="shared" si="1"/>
        <v>76.149056000000002</v>
      </c>
      <c r="AG20" s="111">
        <f t="shared" si="2"/>
        <v>72.341603199999994</v>
      </c>
      <c r="AH20" s="112">
        <f t="shared" si="3"/>
        <v>83.192843679999982</v>
      </c>
    </row>
    <row r="21" spans="1:34" x14ac:dyDescent="0.25">
      <c r="A21" s="52" t="s">
        <v>26</v>
      </c>
      <c r="B21" s="61"/>
      <c r="C21" s="61" t="s">
        <v>23</v>
      </c>
      <c r="D21" s="63" t="s">
        <v>3</v>
      </c>
      <c r="E21" s="63"/>
      <c r="F21" s="122">
        <v>1.5</v>
      </c>
      <c r="G21" s="122">
        <v>1.45</v>
      </c>
      <c r="H21" s="123"/>
      <c r="I21" s="123"/>
      <c r="J21" s="64">
        <v>0.11</v>
      </c>
      <c r="K21" s="64">
        <v>3.06</v>
      </c>
      <c r="L21" s="64">
        <v>2.2200000000000002</v>
      </c>
      <c r="M21" s="63">
        <v>0</v>
      </c>
      <c r="N21" s="96" t="s">
        <v>0</v>
      </c>
      <c r="O21" s="64">
        <v>0</v>
      </c>
      <c r="P21" s="64">
        <v>0</v>
      </c>
      <c r="Q21" s="64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63"/>
      <c r="X21" s="63">
        <v>36.039099999999998</v>
      </c>
      <c r="Y21" s="96" t="s">
        <v>1</v>
      </c>
      <c r="Z21" s="63">
        <v>0</v>
      </c>
      <c r="AA21" s="63">
        <v>99</v>
      </c>
      <c r="AB21" s="64">
        <v>0</v>
      </c>
      <c r="AC21" s="64">
        <v>0</v>
      </c>
      <c r="AD21" s="64">
        <v>0</v>
      </c>
      <c r="AE21" s="110">
        <f t="shared" si="0"/>
        <v>110.43417599999999</v>
      </c>
      <c r="AF21" s="111">
        <f t="shared" si="1"/>
        <v>110.43417599999999</v>
      </c>
      <c r="AG21" s="111">
        <f t="shared" si="2"/>
        <v>104.91246719999999</v>
      </c>
      <c r="AH21" s="112">
        <f t="shared" si="3"/>
        <v>120.64933727999998</v>
      </c>
    </row>
    <row r="22" spans="1:34" ht="15.75" thickBot="1" x14ac:dyDescent="0.3">
      <c r="A22" s="65" t="s">
        <v>27</v>
      </c>
      <c r="B22" s="66"/>
      <c r="C22" s="66" t="s">
        <v>23</v>
      </c>
      <c r="D22" s="67" t="s">
        <v>3</v>
      </c>
      <c r="E22" s="67"/>
      <c r="F22" s="124">
        <v>2.11</v>
      </c>
      <c r="G22" s="124">
        <v>1.85</v>
      </c>
      <c r="H22" s="125"/>
      <c r="I22" s="125"/>
      <c r="J22" s="68">
        <v>0.15</v>
      </c>
      <c r="K22" s="68">
        <v>4.0999999999999996</v>
      </c>
      <c r="L22" s="68">
        <v>3.13</v>
      </c>
      <c r="M22" s="67">
        <v>0</v>
      </c>
      <c r="N22" s="69" t="s">
        <v>0</v>
      </c>
      <c r="O22" s="68">
        <v>0</v>
      </c>
      <c r="P22" s="68">
        <v>0</v>
      </c>
      <c r="Q22" s="68">
        <v>0</v>
      </c>
      <c r="R22" s="67">
        <v>0</v>
      </c>
      <c r="S22" s="67">
        <v>0</v>
      </c>
      <c r="T22" s="67">
        <v>0</v>
      </c>
      <c r="U22" s="67">
        <v>0</v>
      </c>
      <c r="V22" s="67">
        <v>0</v>
      </c>
      <c r="W22" s="67"/>
      <c r="X22" s="67">
        <v>36.039099999999998</v>
      </c>
      <c r="Y22" s="69" t="s">
        <v>1</v>
      </c>
      <c r="Z22" s="67">
        <v>0</v>
      </c>
      <c r="AA22" s="67">
        <v>99</v>
      </c>
      <c r="AB22" s="68">
        <v>0</v>
      </c>
      <c r="AC22" s="68">
        <v>0</v>
      </c>
      <c r="AD22" s="68">
        <v>0</v>
      </c>
      <c r="AE22" s="113">
        <f t="shared" si="0"/>
        <v>148.32825600000001</v>
      </c>
      <c r="AF22" s="114">
        <f t="shared" si="1"/>
        <v>148.32825600000001</v>
      </c>
      <c r="AG22" s="114">
        <f t="shared" si="2"/>
        <v>140.91184319999999</v>
      </c>
      <c r="AH22" s="115">
        <f t="shared" si="3"/>
        <v>162.04861967999997</v>
      </c>
    </row>
    <row r="23" spans="1:34" ht="8.65" customHeight="1" thickBot="1" x14ac:dyDescent="0.3"/>
    <row r="24" spans="1:34" ht="18.75" x14ac:dyDescent="0.3">
      <c r="A24" s="140" t="s">
        <v>282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</row>
    <row r="25" spans="1:34" x14ac:dyDescent="0.25">
      <c r="A25" s="52" t="s">
        <v>16</v>
      </c>
      <c r="B25" s="61"/>
      <c r="C25" s="61" t="s">
        <v>17</v>
      </c>
      <c r="D25" s="63" t="s">
        <v>3</v>
      </c>
      <c r="E25" s="63"/>
      <c r="F25" s="122" t="s">
        <v>276</v>
      </c>
      <c r="G25" s="122" t="s">
        <v>276</v>
      </c>
      <c r="H25" s="122" t="s">
        <v>276</v>
      </c>
      <c r="I25" s="122" t="s">
        <v>276</v>
      </c>
      <c r="J25" s="122" t="s">
        <v>276</v>
      </c>
      <c r="K25" s="64" t="s">
        <v>276</v>
      </c>
      <c r="L25" s="64" t="s">
        <v>276</v>
      </c>
      <c r="M25" s="64" t="s">
        <v>276</v>
      </c>
      <c r="N25" s="64" t="s">
        <v>276</v>
      </c>
      <c r="O25" s="64" t="s">
        <v>276</v>
      </c>
      <c r="P25" s="64" t="s">
        <v>276</v>
      </c>
      <c r="Q25" s="64" t="s">
        <v>276</v>
      </c>
      <c r="R25" s="64" t="s">
        <v>276</v>
      </c>
      <c r="S25" s="64" t="s">
        <v>276</v>
      </c>
      <c r="T25" s="64" t="s">
        <v>276</v>
      </c>
      <c r="U25" s="64" t="s">
        <v>276</v>
      </c>
      <c r="V25" s="64" t="s">
        <v>276</v>
      </c>
      <c r="W25" s="64" t="s">
        <v>276</v>
      </c>
      <c r="X25" s="64" t="s">
        <v>276</v>
      </c>
      <c r="Y25" s="64" t="s">
        <v>276</v>
      </c>
      <c r="Z25" s="64" t="s">
        <v>276</v>
      </c>
      <c r="AA25" s="64" t="s">
        <v>276</v>
      </c>
      <c r="AB25" s="64" t="s">
        <v>276</v>
      </c>
      <c r="AC25" s="64" t="s">
        <v>276</v>
      </c>
      <c r="AD25" s="64" t="s">
        <v>276</v>
      </c>
      <c r="AE25" s="116" t="s">
        <v>276</v>
      </c>
      <c r="AF25" s="117" t="s">
        <v>276</v>
      </c>
      <c r="AG25" s="117" t="s">
        <v>276</v>
      </c>
      <c r="AH25" s="118" t="s">
        <v>276</v>
      </c>
    </row>
    <row r="26" spans="1:34" x14ac:dyDescent="0.25">
      <c r="A26" s="52" t="s">
        <v>18</v>
      </c>
      <c r="B26" s="61"/>
      <c r="C26" s="61" t="s">
        <v>17</v>
      </c>
      <c r="D26" s="63" t="s">
        <v>3</v>
      </c>
      <c r="E26" s="63"/>
      <c r="F26" s="134">
        <v>0.93</v>
      </c>
      <c r="G26" s="134">
        <v>1.1200000000000001</v>
      </c>
      <c r="H26" s="123"/>
      <c r="I26" s="123"/>
      <c r="J26" s="134">
        <v>0.08</v>
      </c>
      <c r="K26" s="64">
        <v>2.15</v>
      </c>
      <c r="L26" s="64">
        <v>1.43</v>
      </c>
      <c r="M26" s="63">
        <v>0</v>
      </c>
      <c r="N26" s="96" t="s">
        <v>0</v>
      </c>
      <c r="O26" s="64">
        <v>0</v>
      </c>
      <c r="P26" s="64">
        <v>0</v>
      </c>
      <c r="Q26" s="64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63"/>
      <c r="X26" s="63">
        <v>36.039099999999998</v>
      </c>
      <c r="Y26" s="96" t="s">
        <v>1</v>
      </c>
      <c r="Z26" s="63">
        <v>0</v>
      </c>
      <c r="AA26" s="63">
        <v>99</v>
      </c>
      <c r="AB26" s="64">
        <v>0</v>
      </c>
      <c r="AC26" s="64">
        <v>0</v>
      </c>
      <c r="AD26" s="64">
        <v>0</v>
      </c>
      <c r="AE26" s="110">
        <f>((F26*$AF$4)+(G26*$AG$4)+(J26*$AH$4))*$AE$8</f>
        <v>69.030105000000006</v>
      </c>
      <c r="AF26" s="111">
        <f t="shared" ref="AF26:AF34" si="4">AE26*$AH$7</f>
        <v>69.030105000000006</v>
      </c>
      <c r="AG26" s="111">
        <f t="shared" ref="AG26:AG34" si="5">AE26*0.95</f>
        <v>65.578599750000009</v>
      </c>
      <c r="AH26" s="112">
        <f t="shared" ref="AH26:AH34" si="6">AG26*1.15</f>
        <v>75.415389712500001</v>
      </c>
    </row>
    <row r="27" spans="1:34" x14ac:dyDescent="0.25">
      <c r="A27" s="52" t="s">
        <v>19</v>
      </c>
      <c r="B27" s="61"/>
      <c r="C27" s="61" t="s">
        <v>17</v>
      </c>
      <c r="D27" s="63" t="s">
        <v>3</v>
      </c>
      <c r="E27" s="63"/>
      <c r="F27" s="134">
        <v>1.6</v>
      </c>
      <c r="G27" s="134">
        <v>1.53</v>
      </c>
      <c r="H27" s="123"/>
      <c r="I27" s="123"/>
      <c r="J27" s="134">
        <v>0.15</v>
      </c>
      <c r="K27" s="64">
        <v>3.05</v>
      </c>
      <c r="L27" s="64">
        <v>2.15</v>
      </c>
      <c r="M27" s="63">
        <v>0</v>
      </c>
      <c r="N27" s="96" t="s">
        <v>0</v>
      </c>
      <c r="O27" s="64">
        <v>0</v>
      </c>
      <c r="P27" s="64">
        <v>0</v>
      </c>
      <c r="Q27" s="64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/>
      <c r="X27" s="63">
        <v>36.039099999999998</v>
      </c>
      <c r="Y27" s="96" t="s">
        <v>1</v>
      </c>
      <c r="Z27" s="63">
        <v>0</v>
      </c>
      <c r="AA27" s="63">
        <v>99</v>
      </c>
      <c r="AB27" s="64">
        <v>0</v>
      </c>
      <c r="AC27" s="64">
        <v>0</v>
      </c>
      <c r="AD27" s="64">
        <v>0</v>
      </c>
      <c r="AE27" s="110">
        <f t="shared" ref="AE27:AE34" si="7">((F27*$AF$4)+(G27*$AG$4)+(J27*$AH$4))*$AE$8</f>
        <v>106.29987999999999</v>
      </c>
      <c r="AF27" s="111">
        <f t="shared" si="4"/>
        <v>106.29987999999999</v>
      </c>
      <c r="AG27" s="111">
        <f t="shared" si="5"/>
        <v>100.98488599999999</v>
      </c>
      <c r="AH27" s="112">
        <f t="shared" si="6"/>
        <v>116.13261889999998</v>
      </c>
    </row>
    <row r="28" spans="1:34" x14ac:dyDescent="0.25">
      <c r="A28" s="52" t="s">
        <v>20</v>
      </c>
      <c r="B28" s="61"/>
      <c r="C28" s="61" t="s">
        <v>17</v>
      </c>
      <c r="D28" s="63" t="s">
        <v>3</v>
      </c>
      <c r="E28" s="63"/>
      <c r="F28" s="134">
        <v>2.6</v>
      </c>
      <c r="G28" s="134">
        <v>2.09</v>
      </c>
      <c r="H28" s="123"/>
      <c r="I28" s="123"/>
      <c r="J28" s="134">
        <v>0.24</v>
      </c>
      <c r="K28" s="64">
        <v>4.63</v>
      </c>
      <c r="L28" s="64">
        <v>3.64</v>
      </c>
      <c r="M28" s="63">
        <v>0</v>
      </c>
      <c r="N28" s="96" t="s">
        <v>0</v>
      </c>
      <c r="O28" s="64">
        <v>0</v>
      </c>
      <c r="P28" s="64">
        <v>0</v>
      </c>
      <c r="Q28" s="64">
        <v>0</v>
      </c>
      <c r="R28" s="63">
        <v>0</v>
      </c>
      <c r="S28" s="63">
        <v>0</v>
      </c>
      <c r="T28" s="63">
        <v>0</v>
      </c>
      <c r="U28" s="63">
        <v>0</v>
      </c>
      <c r="V28" s="63">
        <v>0</v>
      </c>
      <c r="W28" s="63"/>
      <c r="X28" s="63">
        <v>36.039099999999998</v>
      </c>
      <c r="Y28" s="96" t="s">
        <v>1</v>
      </c>
      <c r="Z28" s="63">
        <v>0</v>
      </c>
      <c r="AA28" s="63">
        <v>99</v>
      </c>
      <c r="AB28" s="64">
        <v>0</v>
      </c>
      <c r="AC28" s="64">
        <v>0</v>
      </c>
      <c r="AD28" s="64">
        <v>0</v>
      </c>
      <c r="AE28" s="110">
        <f t="shared" si="7"/>
        <v>159.77390499999998</v>
      </c>
      <c r="AF28" s="111">
        <f t="shared" si="4"/>
        <v>159.77390499999998</v>
      </c>
      <c r="AG28" s="111">
        <f t="shared" si="5"/>
        <v>151.78520974999998</v>
      </c>
      <c r="AH28" s="112">
        <f t="shared" si="6"/>
        <v>174.55299121249996</v>
      </c>
    </row>
    <row r="29" spans="1:34" x14ac:dyDescent="0.25">
      <c r="A29" s="52" t="s">
        <v>21</v>
      </c>
      <c r="B29" s="61"/>
      <c r="C29" s="61" t="s">
        <v>17</v>
      </c>
      <c r="D29" s="63" t="s">
        <v>3</v>
      </c>
      <c r="E29" s="63"/>
      <c r="F29" s="134">
        <v>3.5</v>
      </c>
      <c r="G29" s="134">
        <v>2.69</v>
      </c>
      <c r="H29" s="123"/>
      <c r="I29" s="123"/>
      <c r="J29" s="134">
        <v>0.32</v>
      </c>
      <c r="K29" s="64">
        <v>5.82</v>
      </c>
      <c r="L29" s="64">
        <v>4.75</v>
      </c>
      <c r="M29" s="63">
        <v>0</v>
      </c>
      <c r="N29" s="96" t="s">
        <v>0</v>
      </c>
      <c r="O29" s="64">
        <v>0</v>
      </c>
      <c r="P29" s="64">
        <v>0</v>
      </c>
      <c r="Q29" s="64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63"/>
      <c r="X29" s="63">
        <v>36.039099999999998</v>
      </c>
      <c r="Y29" s="96" t="s">
        <v>1</v>
      </c>
      <c r="Z29" s="63">
        <v>0</v>
      </c>
      <c r="AA29" s="63">
        <v>99</v>
      </c>
      <c r="AB29" s="64">
        <v>0</v>
      </c>
      <c r="AC29" s="64">
        <v>0</v>
      </c>
      <c r="AD29" s="64">
        <v>0</v>
      </c>
      <c r="AE29" s="110">
        <f t="shared" si="7"/>
        <v>210.97933499999996</v>
      </c>
      <c r="AF29" s="111">
        <f t="shared" si="4"/>
        <v>210.97933499999996</v>
      </c>
      <c r="AG29" s="111">
        <f t="shared" si="5"/>
        <v>200.43036824999996</v>
      </c>
      <c r="AH29" s="112">
        <f t="shared" si="6"/>
        <v>230.49492348749993</v>
      </c>
    </row>
    <row r="30" spans="1:34" x14ac:dyDescent="0.25">
      <c r="A30" s="52" t="s">
        <v>22</v>
      </c>
      <c r="B30" s="61"/>
      <c r="C30" s="61" t="s">
        <v>23</v>
      </c>
      <c r="D30" s="63" t="s">
        <v>3</v>
      </c>
      <c r="E30" s="63"/>
      <c r="F30" s="134">
        <v>0.18</v>
      </c>
      <c r="G30" s="134">
        <v>0.49</v>
      </c>
      <c r="H30" s="123"/>
      <c r="I30" s="123"/>
      <c r="J30" s="134">
        <v>0.01</v>
      </c>
      <c r="K30" s="64">
        <v>0.64</v>
      </c>
      <c r="L30" s="64">
        <v>0.26</v>
      </c>
      <c r="M30" s="63">
        <v>0</v>
      </c>
      <c r="N30" s="96" t="s">
        <v>0</v>
      </c>
      <c r="O30" s="64">
        <v>0</v>
      </c>
      <c r="P30" s="64">
        <v>0</v>
      </c>
      <c r="Q30" s="64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/>
      <c r="X30" s="63">
        <v>36.039099999999998</v>
      </c>
      <c r="Y30" s="96" t="s">
        <v>1</v>
      </c>
      <c r="Z30" s="63">
        <v>0</v>
      </c>
      <c r="AA30" s="63">
        <v>99</v>
      </c>
      <c r="AB30" s="64">
        <v>0</v>
      </c>
      <c r="AC30" s="64">
        <v>0</v>
      </c>
      <c r="AD30" s="64">
        <v>0</v>
      </c>
      <c r="AE30" s="110">
        <f t="shared" si="7"/>
        <v>22.037779999999994</v>
      </c>
      <c r="AF30" s="111">
        <f t="shared" si="4"/>
        <v>22.037779999999994</v>
      </c>
      <c r="AG30" s="111">
        <f t="shared" si="5"/>
        <v>20.935890999999994</v>
      </c>
      <c r="AH30" s="112">
        <f t="shared" si="6"/>
        <v>24.076274649999991</v>
      </c>
    </row>
    <row r="31" spans="1:34" x14ac:dyDescent="0.25">
      <c r="A31" s="52" t="s">
        <v>24</v>
      </c>
      <c r="B31" s="61"/>
      <c r="C31" s="61" t="s">
        <v>23</v>
      </c>
      <c r="D31" s="63" t="s">
        <v>3</v>
      </c>
      <c r="E31" s="63"/>
      <c r="F31" s="134">
        <v>0.7</v>
      </c>
      <c r="G31" s="134">
        <v>0.9</v>
      </c>
      <c r="H31" s="123"/>
      <c r="I31" s="123"/>
      <c r="J31" s="134">
        <v>7.0000000000000007E-2</v>
      </c>
      <c r="K31" s="64">
        <v>1.27</v>
      </c>
      <c r="L31" s="64">
        <v>0.72</v>
      </c>
      <c r="M31" s="63">
        <v>0</v>
      </c>
      <c r="N31" s="96" t="s">
        <v>0</v>
      </c>
      <c r="O31" s="64">
        <v>0</v>
      </c>
      <c r="P31" s="64">
        <v>0</v>
      </c>
      <c r="Q31" s="64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/>
      <c r="X31" s="63">
        <v>36.039099999999998</v>
      </c>
      <c r="Y31" s="96" t="s">
        <v>1</v>
      </c>
      <c r="Z31" s="63">
        <v>0</v>
      </c>
      <c r="AA31" s="63">
        <v>99</v>
      </c>
      <c r="AB31" s="64">
        <v>0</v>
      </c>
      <c r="AC31" s="64">
        <v>0</v>
      </c>
      <c r="AD31" s="64">
        <v>0</v>
      </c>
      <c r="AE31" s="110">
        <f t="shared" si="7"/>
        <v>54.122194999999998</v>
      </c>
      <c r="AF31" s="111">
        <f t="shared" si="4"/>
        <v>54.122194999999998</v>
      </c>
      <c r="AG31" s="111">
        <f t="shared" si="5"/>
        <v>51.416085249999995</v>
      </c>
      <c r="AH31" s="112">
        <f t="shared" si="6"/>
        <v>59.128498037499988</v>
      </c>
    </row>
    <row r="32" spans="1:34" x14ac:dyDescent="0.25">
      <c r="A32" s="52" t="s">
        <v>25</v>
      </c>
      <c r="B32" s="61"/>
      <c r="C32" s="61" t="s">
        <v>23</v>
      </c>
      <c r="D32" s="63" t="s">
        <v>3</v>
      </c>
      <c r="E32" s="63"/>
      <c r="F32" s="134">
        <v>1.3</v>
      </c>
      <c r="G32" s="134">
        <v>1.28</v>
      </c>
      <c r="H32" s="123"/>
      <c r="I32" s="123"/>
      <c r="J32" s="134">
        <v>0.1</v>
      </c>
      <c r="K32" s="64">
        <v>2.09</v>
      </c>
      <c r="L32" s="64">
        <v>1.44</v>
      </c>
      <c r="M32" s="63">
        <v>0</v>
      </c>
      <c r="N32" s="96" t="s">
        <v>0</v>
      </c>
      <c r="O32" s="64">
        <v>0</v>
      </c>
      <c r="P32" s="64">
        <v>0</v>
      </c>
      <c r="Q32" s="64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63"/>
      <c r="X32" s="63">
        <v>36.039099999999998</v>
      </c>
      <c r="Y32" s="96" t="s">
        <v>1</v>
      </c>
      <c r="Z32" s="63">
        <v>0</v>
      </c>
      <c r="AA32" s="63">
        <v>99</v>
      </c>
      <c r="AB32" s="64">
        <v>0</v>
      </c>
      <c r="AC32" s="64">
        <v>0</v>
      </c>
      <c r="AD32" s="64">
        <v>0</v>
      </c>
      <c r="AE32" s="110">
        <f t="shared" si="7"/>
        <v>86.854779999999991</v>
      </c>
      <c r="AF32" s="111">
        <f t="shared" si="4"/>
        <v>86.854779999999991</v>
      </c>
      <c r="AG32" s="111">
        <f t="shared" si="5"/>
        <v>82.512040999999982</v>
      </c>
      <c r="AH32" s="112">
        <f t="shared" si="6"/>
        <v>94.888847149999975</v>
      </c>
    </row>
    <row r="33" spans="1:34" x14ac:dyDescent="0.25">
      <c r="A33" s="52" t="s">
        <v>26</v>
      </c>
      <c r="B33" s="61"/>
      <c r="C33" s="61" t="s">
        <v>23</v>
      </c>
      <c r="D33" s="63" t="s">
        <v>3</v>
      </c>
      <c r="E33" s="63"/>
      <c r="F33" s="134">
        <v>1.92</v>
      </c>
      <c r="G33" s="134">
        <v>1.76</v>
      </c>
      <c r="H33" s="123"/>
      <c r="I33" s="123"/>
      <c r="J33" s="134">
        <v>0.13</v>
      </c>
      <c r="K33" s="64">
        <v>3.06</v>
      </c>
      <c r="L33" s="64">
        <v>2.2200000000000002</v>
      </c>
      <c r="M33" s="63">
        <v>0</v>
      </c>
      <c r="N33" s="96" t="s">
        <v>0</v>
      </c>
      <c r="O33" s="64">
        <v>0</v>
      </c>
      <c r="P33" s="64">
        <v>0</v>
      </c>
      <c r="Q33" s="64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63"/>
      <c r="X33" s="63">
        <v>36.039099999999998</v>
      </c>
      <c r="Y33" s="96" t="s">
        <v>1</v>
      </c>
      <c r="Z33" s="63">
        <v>0</v>
      </c>
      <c r="AA33" s="63">
        <v>99</v>
      </c>
      <c r="AB33" s="64">
        <v>0</v>
      </c>
      <c r="AC33" s="64">
        <v>0</v>
      </c>
      <c r="AD33" s="64">
        <v>0</v>
      </c>
      <c r="AE33" s="110">
        <f t="shared" si="7"/>
        <v>123.47638499999998</v>
      </c>
      <c r="AF33" s="111">
        <f t="shared" si="4"/>
        <v>123.47638499999998</v>
      </c>
      <c r="AG33" s="111">
        <f t="shared" si="5"/>
        <v>117.30256574999997</v>
      </c>
      <c r="AH33" s="112">
        <f t="shared" si="6"/>
        <v>134.89795061249995</v>
      </c>
    </row>
    <row r="34" spans="1:34" ht="15.75" thickBot="1" x14ac:dyDescent="0.3">
      <c r="A34" s="65" t="s">
        <v>27</v>
      </c>
      <c r="B34" s="66"/>
      <c r="C34" s="66" t="s">
        <v>23</v>
      </c>
      <c r="D34" s="67" t="s">
        <v>3</v>
      </c>
      <c r="E34" s="67"/>
      <c r="F34" s="135">
        <v>2.8</v>
      </c>
      <c r="G34" s="135">
        <v>2.3199999999999998</v>
      </c>
      <c r="H34" s="125"/>
      <c r="I34" s="125"/>
      <c r="J34" s="135">
        <v>0.21</v>
      </c>
      <c r="K34" s="68">
        <v>4.0999999999999996</v>
      </c>
      <c r="L34" s="68">
        <v>3.13</v>
      </c>
      <c r="M34" s="67">
        <v>0</v>
      </c>
      <c r="N34" s="69" t="s">
        <v>0</v>
      </c>
      <c r="O34" s="68">
        <v>0</v>
      </c>
      <c r="P34" s="68">
        <v>0</v>
      </c>
      <c r="Q34" s="68">
        <v>0</v>
      </c>
      <c r="R34" s="67">
        <v>0</v>
      </c>
      <c r="S34" s="67">
        <v>0</v>
      </c>
      <c r="T34" s="67">
        <v>0</v>
      </c>
      <c r="U34" s="67">
        <v>0</v>
      </c>
      <c r="V34" s="67">
        <v>0</v>
      </c>
      <c r="W34" s="67"/>
      <c r="X34" s="67">
        <v>36.039099999999998</v>
      </c>
      <c r="Y34" s="69" t="s">
        <v>1</v>
      </c>
      <c r="Z34" s="67">
        <v>0</v>
      </c>
      <c r="AA34" s="67">
        <v>99</v>
      </c>
      <c r="AB34" s="68">
        <v>0</v>
      </c>
      <c r="AC34" s="68">
        <v>0</v>
      </c>
      <c r="AD34" s="68">
        <v>0</v>
      </c>
      <c r="AE34" s="113">
        <f t="shared" si="7"/>
        <v>172.73730499999996</v>
      </c>
      <c r="AF34" s="114">
        <f t="shared" si="4"/>
        <v>172.73730499999996</v>
      </c>
      <c r="AG34" s="114">
        <f t="shared" si="5"/>
        <v>164.10043974999996</v>
      </c>
      <c r="AH34" s="115">
        <f t="shared" si="6"/>
        <v>188.71550571249995</v>
      </c>
    </row>
    <row r="35" spans="1:34" ht="6.75" customHeight="1" x14ac:dyDescent="0.25"/>
    <row r="36" spans="1:34" x14ac:dyDescent="0.25">
      <c r="A36" s="139" t="s">
        <v>308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</row>
    <row r="37" spans="1:34" ht="45.75" customHeight="1" x14ac:dyDescent="0.25">
      <c r="A37" s="139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</row>
  </sheetData>
  <sheetProtection algorithmName="SHA-512" hashValue="hKAswWXiCSHOLsUYviO7GMfViiSSN/8BjgN4Wvu/hgZQ4srTz6DoxvGs01TMi/N0X/NE/mbCDMrxgbPBqZhv3A==" saltValue="c8Rtl7ljZYB9W2cNabZANg==" spinCount="100000" sheet="1" objects="1" scenarios="1"/>
  <mergeCells count="4">
    <mergeCell ref="A36:AH37"/>
    <mergeCell ref="A10:AH10"/>
    <mergeCell ref="A24:AH24"/>
    <mergeCell ref="A4:H4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F246CA-DFEA-44FE-A22F-AFE43AE22047}">
          <x14:formula1>
            <xm:f>'Addendum E. GPCIs'!$C$4:$C$116</xm:f>
          </x14:formula1>
          <xm:sqref>AE3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E146-186D-4B03-A84A-C1FFEAF4F141}">
  <dimension ref="A1:K133"/>
  <sheetViews>
    <sheetView workbookViewId="0">
      <selection activeCell="L13" sqref="L13"/>
    </sheetView>
  </sheetViews>
  <sheetFormatPr defaultRowHeight="15" x14ac:dyDescent="0.25"/>
  <cols>
    <col min="1" max="1" width="11.5703125" customWidth="1"/>
    <col min="2" max="2" width="10.42578125" customWidth="1"/>
    <col min="3" max="3" width="72.42578125" customWidth="1"/>
    <col min="7" max="7" width="12.42578125" bestFit="1" customWidth="1"/>
    <col min="8" max="8" width="11.42578125" bestFit="1" customWidth="1"/>
    <col min="9" max="9" width="12" bestFit="1" customWidth="1"/>
  </cols>
  <sheetData>
    <row r="1" spans="1:9" ht="15.75" thickBot="1" x14ac:dyDescent="0.3">
      <c r="A1" s="16" t="s">
        <v>293</v>
      </c>
      <c r="B1" s="17"/>
      <c r="C1" s="17"/>
      <c r="D1" s="18"/>
      <c r="E1" s="19"/>
      <c r="F1" s="19"/>
    </row>
    <row r="2" spans="1:9" x14ac:dyDescent="0.25">
      <c r="A2" s="144" t="s">
        <v>74</v>
      </c>
      <c r="B2" s="144" t="s">
        <v>75</v>
      </c>
      <c r="C2" s="146" t="s">
        <v>76</v>
      </c>
      <c r="D2" s="148" t="s">
        <v>283</v>
      </c>
      <c r="E2" s="149"/>
      <c r="F2" s="149"/>
      <c r="G2" s="150" t="s">
        <v>292</v>
      </c>
      <c r="H2" s="151"/>
      <c r="I2" s="152"/>
    </row>
    <row r="3" spans="1:9" ht="49.9" customHeight="1" thickBot="1" x14ac:dyDescent="0.3">
      <c r="A3" s="145"/>
      <c r="B3" s="145"/>
      <c r="C3" s="147"/>
      <c r="D3" s="20" t="s">
        <v>77</v>
      </c>
      <c r="E3" s="21" t="s">
        <v>78</v>
      </c>
      <c r="F3" s="97" t="s">
        <v>79</v>
      </c>
      <c r="G3" s="104" t="s">
        <v>286</v>
      </c>
      <c r="H3" s="105" t="s">
        <v>287</v>
      </c>
      <c r="I3" s="106" t="s">
        <v>288</v>
      </c>
    </row>
    <row r="4" spans="1:9" x14ac:dyDescent="0.25">
      <c r="A4" s="44" t="s">
        <v>80</v>
      </c>
      <c r="B4" s="47" t="s">
        <v>81</v>
      </c>
      <c r="C4" s="42" t="s">
        <v>82</v>
      </c>
      <c r="D4" s="87">
        <v>1</v>
      </c>
      <c r="E4" s="49">
        <v>0.88900000000000001</v>
      </c>
      <c r="F4" s="98">
        <v>0.70699999999999996</v>
      </c>
      <c r="G4" s="102">
        <v>1</v>
      </c>
      <c r="H4" s="90">
        <v>0.88800000000000001</v>
      </c>
      <c r="I4" s="103">
        <v>0.92100000000000004</v>
      </c>
    </row>
    <row r="5" spans="1:9" x14ac:dyDescent="0.25">
      <c r="A5" s="44" t="s">
        <v>83</v>
      </c>
      <c r="B5" s="47" t="s">
        <v>5</v>
      </c>
      <c r="C5" s="42" t="s">
        <v>84</v>
      </c>
      <c r="D5" s="87">
        <v>1.5</v>
      </c>
      <c r="E5" s="49">
        <v>1.1180000000000001</v>
      </c>
      <c r="F5" s="98">
        <v>0.66100000000000003</v>
      </c>
      <c r="G5" s="91">
        <v>1.5</v>
      </c>
      <c r="H5" s="89">
        <v>1.1180000000000001</v>
      </c>
      <c r="I5" s="92">
        <v>0.61399999999999999</v>
      </c>
    </row>
    <row r="6" spans="1:9" x14ac:dyDescent="0.25">
      <c r="A6" s="44" t="s">
        <v>85</v>
      </c>
      <c r="B6" s="47" t="s">
        <v>81</v>
      </c>
      <c r="C6" s="42" t="s">
        <v>86</v>
      </c>
      <c r="D6" s="87">
        <v>1</v>
      </c>
      <c r="E6" s="49">
        <v>0.96099999999999997</v>
      </c>
      <c r="F6" s="98">
        <v>0.84599999999999997</v>
      </c>
      <c r="G6" s="91">
        <v>1</v>
      </c>
      <c r="H6" s="89">
        <v>0.95099999999999996</v>
      </c>
      <c r="I6" s="92">
        <v>0.85699999999999998</v>
      </c>
    </row>
    <row r="7" spans="1:9" x14ac:dyDescent="0.25">
      <c r="A7" s="44" t="s">
        <v>87</v>
      </c>
      <c r="B7" s="47" t="s">
        <v>88</v>
      </c>
      <c r="C7" s="42" t="s">
        <v>89</v>
      </c>
      <c r="D7" s="87">
        <v>1</v>
      </c>
      <c r="E7" s="49">
        <v>0.85899999999999999</v>
      </c>
      <c r="F7" s="98">
        <v>0.52100000000000002</v>
      </c>
      <c r="G7" s="91">
        <v>1</v>
      </c>
      <c r="H7" s="89">
        <v>0.84699999999999998</v>
      </c>
      <c r="I7" s="92">
        <v>0.46500000000000002</v>
      </c>
    </row>
    <row r="8" spans="1:9" x14ac:dyDescent="0.25">
      <c r="A8" s="44" t="s">
        <v>7</v>
      </c>
      <c r="B8" s="47">
        <v>54</v>
      </c>
      <c r="C8" s="42" t="s">
        <v>218</v>
      </c>
      <c r="D8" s="87">
        <v>1.032</v>
      </c>
      <c r="E8" s="49">
        <v>1.07</v>
      </c>
      <c r="F8" s="98">
        <v>0.67700000000000005</v>
      </c>
      <c r="G8" s="91">
        <v>1.0349999999999999</v>
      </c>
      <c r="H8" s="89">
        <v>1.0649999999999999</v>
      </c>
      <c r="I8" s="92">
        <v>0.70399999999999996</v>
      </c>
    </row>
    <row r="9" spans="1:9" x14ac:dyDescent="0.25">
      <c r="A9" s="44" t="s">
        <v>7</v>
      </c>
      <c r="B9" s="47">
        <v>55</v>
      </c>
      <c r="C9" s="42" t="s">
        <v>219</v>
      </c>
      <c r="D9" s="87">
        <v>1.024</v>
      </c>
      <c r="E9" s="49">
        <v>1.07</v>
      </c>
      <c r="F9" s="98">
        <v>0.57999999999999996</v>
      </c>
      <c r="G9" s="91">
        <v>1.0269999999999999</v>
      </c>
      <c r="H9" s="89">
        <v>1.0649999999999999</v>
      </c>
      <c r="I9" s="92">
        <v>0.59699999999999998</v>
      </c>
    </row>
    <row r="10" spans="1:9" x14ac:dyDescent="0.25">
      <c r="A10" s="44" t="s">
        <v>90</v>
      </c>
      <c r="B10" s="47">
        <v>71</v>
      </c>
      <c r="C10" s="42" t="s">
        <v>220</v>
      </c>
      <c r="D10" s="87">
        <v>1.024</v>
      </c>
      <c r="E10" s="49">
        <v>1.07</v>
      </c>
      <c r="F10" s="98">
        <v>0.60599999999999998</v>
      </c>
      <c r="G10" s="91">
        <v>1.0269999999999999</v>
      </c>
      <c r="H10" s="89">
        <v>1.0649999999999999</v>
      </c>
      <c r="I10" s="92">
        <v>0.61599999999999999</v>
      </c>
    </row>
    <row r="11" spans="1:9" x14ac:dyDescent="0.25">
      <c r="A11" s="44" t="s">
        <v>7</v>
      </c>
      <c r="B11" s="47">
        <v>56</v>
      </c>
      <c r="C11" s="42" t="s">
        <v>221</v>
      </c>
      <c r="D11" s="87">
        <v>1.024</v>
      </c>
      <c r="E11" s="49">
        <v>1.07</v>
      </c>
      <c r="F11" s="98">
        <v>0.57999999999999996</v>
      </c>
      <c r="G11" s="91">
        <v>1.0269999999999999</v>
      </c>
      <c r="H11" s="89">
        <v>1.0649999999999999</v>
      </c>
      <c r="I11" s="92">
        <v>0.59699999999999998</v>
      </c>
    </row>
    <row r="12" spans="1:9" x14ac:dyDescent="0.25">
      <c r="A12" s="44" t="s">
        <v>7</v>
      </c>
      <c r="B12" s="47">
        <v>57</v>
      </c>
      <c r="C12" s="42" t="s">
        <v>222</v>
      </c>
      <c r="D12" s="87">
        <v>1.024</v>
      </c>
      <c r="E12" s="49">
        <v>1.07</v>
      </c>
      <c r="F12" s="98">
        <v>0.57999999999999996</v>
      </c>
      <c r="G12" s="91">
        <v>1.0269999999999999</v>
      </c>
      <c r="H12" s="89">
        <v>1.0649999999999999</v>
      </c>
      <c r="I12" s="92">
        <v>0.59699999999999998</v>
      </c>
    </row>
    <row r="13" spans="1:9" x14ac:dyDescent="0.25">
      <c r="A13" s="44" t="s">
        <v>90</v>
      </c>
      <c r="B13" s="47">
        <v>18</v>
      </c>
      <c r="C13" s="42" t="s">
        <v>223</v>
      </c>
      <c r="D13" s="87">
        <v>1.0469999999999999</v>
      </c>
      <c r="E13" s="49">
        <v>1.1759999999999999</v>
      </c>
      <c r="F13" s="98">
        <v>0.72499999999999998</v>
      </c>
      <c r="G13" s="91">
        <v>1.048</v>
      </c>
      <c r="H13" s="89">
        <v>1.175</v>
      </c>
      <c r="I13" s="92">
        <v>0.75700000000000001</v>
      </c>
    </row>
    <row r="14" spans="1:9" x14ac:dyDescent="0.25">
      <c r="A14" s="44" t="s">
        <v>90</v>
      </c>
      <c r="B14" s="47">
        <v>26</v>
      </c>
      <c r="C14" s="42" t="s">
        <v>224</v>
      </c>
      <c r="D14" s="87">
        <v>1.0469999999999999</v>
      </c>
      <c r="E14" s="49">
        <v>1.1759999999999999</v>
      </c>
      <c r="F14" s="98">
        <v>0.72499999999999998</v>
      </c>
      <c r="G14" s="91">
        <v>1.048</v>
      </c>
      <c r="H14" s="89">
        <v>1.175</v>
      </c>
      <c r="I14" s="92">
        <v>0.75700000000000001</v>
      </c>
    </row>
    <row r="15" spans="1:9" x14ac:dyDescent="0.25">
      <c r="A15" s="44" t="s">
        <v>7</v>
      </c>
      <c r="B15" s="47">
        <v>58</v>
      </c>
      <c r="C15" s="42" t="s">
        <v>225</v>
      </c>
      <c r="D15" s="87">
        <v>1.024</v>
      </c>
      <c r="E15" s="49">
        <v>1.07</v>
      </c>
      <c r="F15" s="98">
        <v>0.57999999999999996</v>
      </c>
      <c r="G15" s="91">
        <v>1.0269999999999999</v>
      </c>
      <c r="H15" s="89">
        <v>1.0649999999999999</v>
      </c>
      <c r="I15" s="92">
        <v>0.59699999999999998</v>
      </c>
    </row>
    <row r="16" spans="1:9" x14ac:dyDescent="0.25">
      <c r="A16" s="44" t="s">
        <v>7</v>
      </c>
      <c r="B16" s="47">
        <v>59</v>
      </c>
      <c r="C16" s="42" t="s">
        <v>226</v>
      </c>
      <c r="D16" s="87">
        <v>1.024</v>
      </c>
      <c r="E16" s="49">
        <v>1.07</v>
      </c>
      <c r="F16" s="98">
        <v>0.57999999999999996</v>
      </c>
      <c r="G16" s="91">
        <v>1.0269999999999999</v>
      </c>
      <c r="H16" s="89">
        <v>1.0649999999999999</v>
      </c>
      <c r="I16" s="92">
        <v>0.59699999999999998</v>
      </c>
    </row>
    <row r="17" spans="1:9" x14ac:dyDescent="0.25">
      <c r="A17" s="44" t="s">
        <v>7</v>
      </c>
      <c r="B17" s="47">
        <v>60</v>
      </c>
      <c r="C17" s="42" t="s">
        <v>227</v>
      </c>
      <c r="D17" s="87">
        <v>1.024</v>
      </c>
      <c r="E17" s="49">
        <v>1.07</v>
      </c>
      <c r="F17" s="98">
        <v>0.57999999999999996</v>
      </c>
      <c r="G17" s="91">
        <v>1.0269999999999999</v>
      </c>
      <c r="H17" s="89">
        <v>1.0649999999999999</v>
      </c>
      <c r="I17" s="92">
        <v>0.59699999999999998</v>
      </c>
    </row>
    <row r="18" spans="1:9" x14ac:dyDescent="0.25">
      <c r="A18" s="44" t="s">
        <v>7</v>
      </c>
      <c r="B18" s="47">
        <v>51</v>
      </c>
      <c r="C18" s="42" t="s">
        <v>228</v>
      </c>
      <c r="D18" s="87">
        <v>1.0489999999999999</v>
      </c>
      <c r="E18" s="49">
        <v>1.238</v>
      </c>
      <c r="F18" s="98">
        <v>0.496</v>
      </c>
      <c r="G18" s="91">
        <v>1.044</v>
      </c>
      <c r="H18" s="89">
        <v>1.22</v>
      </c>
      <c r="I18" s="92">
        <v>0.504</v>
      </c>
    </row>
    <row r="19" spans="1:9" x14ac:dyDescent="0.25">
      <c r="A19" s="44" t="s">
        <v>7</v>
      </c>
      <c r="B19" s="47" t="s">
        <v>91</v>
      </c>
      <c r="C19" s="42" t="s">
        <v>229</v>
      </c>
      <c r="D19" s="87">
        <v>1.0760000000000001</v>
      </c>
      <c r="E19" s="49">
        <v>1.327</v>
      </c>
      <c r="F19" s="98">
        <v>0.44</v>
      </c>
      <c r="G19" s="91">
        <v>1.077</v>
      </c>
      <c r="H19" s="89">
        <v>1.329</v>
      </c>
      <c r="I19" s="92">
        <v>0.45800000000000002</v>
      </c>
    </row>
    <row r="20" spans="1:9" x14ac:dyDescent="0.25">
      <c r="A20" s="44" t="s">
        <v>90</v>
      </c>
      <c r="B20" s="47">
        <v>17</v>
      </c>
      <c r="C20" s="42" t="s">
        <v>230</v>
      </c>
      <c r="D20" s="87">
        <v>1.026</v>
      </c>
      <c r="E20" s="49">
        <v>1.1779999999999999</v>
      </c>
      <c r="F20" s="98">
        <v>0.7</v>
      </c>
      <c r="G20" s="91">
        <v>1.0269999999999999</v>
      </c>
      <c r="H20" s="89">
        <v>1.179</v>
      </c>
      <c r="I20" s="92">
        <v>0.72599999999999998</v>
      </c>
    </row>
    <row r="21" spans="1:9" x14ac:dyDescent="0.25">
      <c r="A21" s="44" t="s">
        <v>7</v>
      </c>
      <c r="B21" s="47">
        <v>61</v>
      </c>
      <c r="C21" s="42" t="s">
        <v>231</v>
      </c>
      <c r="D21" s="87">
        <v>1.024</v>
      </c>
      <c r="E21" s="49">
        <v>1.07</v>
      </c>
      <c r="F21" s="98">
        <v>0.57999999999999996</v>
      </c>
      <c r="G21" s="91">
        <v>1.0269999999999999</v>
      </c>
      <c r="H21" s="89">
        <v>1.0649999999999999</v>
      </c>
      <c r="I21" s="92">
        <v>0.59699999999999998</v>
      </c>
    </row>
    <row r="22" spans="1:9" x14ac:dyDescent="0.25">
      <c r="A22" s="44" t="s">
        <v>7</v>
      </c>
      <c r="B22" s="47">
        <v>62</v>
      </c>
      <c r="C22" s="42" t="s">
        <v>232</v>
      </c>
      <c r="D22" s="87">
        <v>1.024</v>
      </c>
      <c r="E22" s="49">
        <v>1.07</v>
      </c>
      <c r="F22" s="98">
        <v>0.83</v>
      </c>
      <c r="G22" s="91">
        <v>1.0269999999999999</v>
      </c>
      <c r="H22" s="89">
        <v>1.0649999999999999</v>
      </c>
      <c r="I22" s="92">
        <v>0.89600000000000002</v>
      </c>
    </row>
    <row r="23" spans="1:9" x14ac:dyDescent="0.25">
      <c r="A23" s="44" t="s">
        <v>7</v>
      </c>
      <c r="B23" s="47">
        <v>63</v>
      </c>
      <c r="C23" s="42" t="s">
        <v>233</v>
      </c>
      <c r="D23" s="87">
        <v>1.0329999999999999</v>
      </c>
      <c r="E23" s="49">
        <v>1.0780000000000001</v>
      </c>
      <c r="F23" s="98">
        <v>0.57999999999999996</v>
      </c>
      <c r="G23" s="91">
        <v>1.036</v>
      </c>
      <c r="H23" s="89">
        <v>1.079</v>
      </c>
      <c r="I23" s="92">
        <v>0.59699999999999998</v>
      </c>
    </row>
    <row r="24" spans="1:9" x14ac:dyDescent="0.25">
      <c r="A24" s="44" t="s">
        <v>7</v>
      </c>
      <c r="B24" s="47">
        <v>64</v>
      </c>
      <c r="C24" s="42" t="s">
        <v>234</v>
      </c>
      <c r="D24" s="87">
        <v>1.0509999999999999</v>
      </c>
      <c r="E24" s="49">
        <v>1.1120000000000001</v>
      </c>
      <c r="F24" s="98">
        <v>0.57999999999999996</v>
      </c>
      <c r="G24" s="91">
        <v>1.0580000000000001</v>
      </c>
      <c r="H24" s="89">
        <v>1.1220000000000001</v>
      </c>
      <c r="I24" s="92">
        <v>0.59699999999999998</v>
      </c>
    </row>
    <row r="25" spans="1:9" x14ac:dyDescent="0.25">
      <c r="A25" s="44" t="s">
        <v>90</v>
      </c>
      <c r="B25" s="47">
        <v>72</v>
      </c>
      <c r="C25" s="42" t="s">
        <v>235</v>
      </c>
      <c r="D25" s="87">
        <v>1.032</v>
      </c>
      <c r="E25" s="49">
        <v>1.1299999999999999</v>
      </c>
      <c r="F25" s="98">
        <v>0.60699999999999998</v>
      </c>
      <c r="G25" s="91">
        <v>1.0349999999999999</v>
      </c>
      <c r="H25" s="89">
        <v>1.145</v>
      </c>
      <c r="I25" s="92">
        <v>0.61599999999999999</v>
      </c>
    </row>
    <row r="26" spans="1:9" x14ac:dyDescent="0.25">
      <c r="A26" s="44" t="s">
        <v>7</v>
      </c>
      <c r="B26" s="47" t="s">
        <v>13</v>
      </c>
      <c r="C26" s="42" t="s">
        <v>236</v>
      </c>
      <c r="D26" s="87">
        <v>1.0760000000000001</v>
      </c>
      <c r="E26" s="49">
        <v>1.327</v>
      </c>
      <c r="F26" s="98">
        <v>0.44</v>
      </c>
      <c r="G26" s="91">
        <v>1.077</v>
      </c>
      <c r="H26" s="89">
        <v>1.329</v>
      </c>
      <c r="I26" s="92">
        <v>0.45800000000000002</v>
      </c>
    </row>
    <row r="27" spans="1:9" x14ac:dyDescent="0.25">
      <c r="A27" s="44" t="s">
        <v>7</v>
      </c>
      <c r="B27" s="47">
        <v>52</v>
      </c>
      <c r="C27" s="42" t="s">
        <v>237</v>
      </c>
      <c r="D27" s="87">
        <v>1.0680000000000001</v>
      </c>
      <c r="E27" s="49">
        <v>1.2989999999999999</v>
      </c>
      <c r="F27" s="98">
        <v>0.48099999999999998</v>
      </c>
      <c r="G27" s="91">
        <v>1.071</v>
      </c>
      <c r="H27" s="89">
        <v>1.3109999999999999</v>
      </c>
      <c r="I27" s="92">
        <v>0.504</v>
      </c>
    </row>
    <row r="28" spans="1:9" x14ac:dyDescent="0.25">
      <c r="A28" s="44" t="s">
        <v>7</v>
      </c>
      <c r="B28" s="47">
        <v>65</v>
      </c>
      <c r="C28" s="42" t="s">
        <v>238</v>
      </c>
      <c r="D28" s="87">
        <v>1.0720000000000001</v>
      </c>
      <c r="E28" s="49">
        <v>1.2789999999999999</v>
      </c>
      <c r="F28" s="98">
        <v>0.57999999999999996</v>
      </c>
      <c r="G28" s="91">
        <v>1.0840000000000001</v>
      </c>
      <c r="H28" s="89">
        <v>1.33</v>
      </c>
      <c r="I28" s="92">
        <v>0.59699999999999998</v>
      </c>
    </row>
    <row r="29" spans="1:9" x14ac:dyDescent="0.25">
      <c r="A29" s="44" t="s">
        <v>90</v>
      </c>
      <c r="B29" s="47" t="s">
        <v>93</v>
      </c>
      <c r="C29" s="42" t="s">
        <v>239</v>
      </c>
      <c r="D29" s="87">
        <v>1.024</v>
      </c>
      <c r="E29" s="49">
        <v>1.083</v>
      </c>
      <c r="F29" s="98">
        <v>0.57999999999999996</v>
      </c>
      <c r="G29" s="91">
        <v>1.0269999999999999</v>
      </c>
      <c r="H29" s="89">
        <v>1.085</v>
      </c>
      <c r="I29" s="92">
        <v>0.59699999999999998</v>
      </c>
    </row>
    <row r="30" spans="1:9" x14ac:dyDescent="0.25">
      <c r="A30" s="44" t="s">
        <v>7</v>
      </c>
      <c r="B30" s="47" t="s">
        <v>92</v>
      </c>
      <c r="C30" s="42" t="s">
        <v>240</v>
      </c>
      <c r="D30" s="87">
        <v>1.0760000000000001</v>
      </c>
      <c r="E30" s="49">
        <v>1.327</v>
      </c>
      <c r="F30" s="98">
        <v>0.44</v>
      </c>
      <c r="G30" s="91">
        <v>1.077</v>
      </c>
      <c r="H30" s="89">
        <v>1.329</v>
      </c>
      <c r="I30" s="92">
        <v>0.45800000000000002</v>
      </c>
    </row>
    <row r="31" spans="1:9" x14ac:dyDescent="0.25">
      <c r="A31" s="44" t="s">
        <v>7</v>
      </c>
      <c r="B31" s="47" t="s">
        <v>1</v>
      </c>
      <c r="C31" s="42" t="s">
        <v>241</v>
      </c>
      <c r="D31" s="87">
        <v>1.089</v>
      </c>
      <c r="E31" s="49">
        <v>1.369</v>
      </c>
      <c r="F31" s="98">
        <v>0.40100000000000002</v>
      </c>
      <c r="G31" s="91">
        <v>1.0960000000000001</v>
      </c>
      <c r="H31" s="89">
        <v>1.383</v>
      </c>
      <c r="I31" s="92">
        <v>0.41399999999999998</v>
      </c>
    </row>
    <row r="32" spans="1:9" x14ac:dyDescent="0.25">
      <c r="A32" s="44" t="s">
        <v>7</v>
      </c>
      <c r="B32" s="47" t="s">
        <v>14</v>
      </c>
      <c r="C32" s="42" t="s">
        <v>242</v>
      </c>
      <c r="D32" s="87">
        <v>1.038</v>
      </c>
      <c r="E32" s="49">
        <v>1.1599999999999999</v>
      </c>
      <c r="F32" s="98">
        <v>0.57999999999999996</v>
      </c>
      <c r="G32" s="91">
        <v>1.042</v>
      </c>
      <c r="H32" s="89">
        <v>1.181</v>
      </c>
      <c r="I32" s="92">
        <v>0.59699999999999998</v>
      </c>
    </row>
    <row r="33" spans="1:9" x14ac:dyDescent="0.25">
      <c r="A33" s="44" t="s">
        <v>90</v>
      </c>
      <c r="B33" s="47" t="s">
        <v>94</v>
      </c>
      <c r="C33" s="42" t="s">
        <v>243</v>
      </c>
      <c r="D33" s="87">
        <v>1.0349999999999999</v>
      </c>
      <c r="E33" s="49">
        <v>1.1399999999999999</v>
      </c>
      <c r="F33" s="98">
        <v>0.57999999999999996</v>
      </c>
      <c r="G33" s="91">
        <v>1.038</v>
      </c>
      <c r="H33" s="89">
        <v>1.157</v>
      </c>
      <c r="I33" s="92">
        <v>0.59699999999999998</v>
      </c>
    </row>
    <row r="34" spans="1:9" x14ac:dyDescent="0.25">
      <c r="A34" s="44" t="s">
        <v>7</v>
      </c>
      <c r="B34" s="47" t="s">
        <v>95</v>
      </c>
      <c r="C34" s="42" t="s">
        <v>244</v>
      </c>
      <c r="D34" s="87">
        <v>1.038</v>
      </c>
      <c r="E34" s="49">
        <v>1.1419999999999999</v>
      </c>
      <c r="F34" s="98">
        <v>0.57999999999999996</v>
      </c>
      <c r="G34" s="91">
        <v>1.042</v>
      </c>
      <c r="H34" s="89">
        <v>1.159</v>
      </c>
      <c r="I34" s="92">
        <v>0.59699999999999998</v>
      </c>
    </row>
    <row r="35" spans="1:9" x14ac:dyDescent="0.25">
      <c r="A35" s="44" t="s">
        <v>7</v>
      </c>
      <c r="B35" s="47" t="s">
        <v>96</v>
      </c>
      <c r="C35" s="42" t="s">
        <v>245</v>
      </c>
      <c r="D35" s="87">
        <v>1.024</v>
      </c>
      <c r="E35" s="49">
        <v>1.07</v>
      </c>
      <c r="F35" s="98">
        <v>0.57999999999999996</v>
      </c>
      <c r="G35" s="91">
        <v>1.0269999999999999</v>
      </c>
      <c r="H35" s="89">
        <v>1.0649999999999999</v>
      </c>
      <c r="I35" s="92">
        <v>0.59699999999999998</v>
      </c>
    </row>
    <row r="36" spans="1:9" x14ac:dyDescent="0.25">
      <c r="A36" s="44" t="s">
        <v>7</v>
      </c>
      <c r="B36" s="47" t="s">
        <v>97</v>
      </c>
      <c r="C36" s="42" t="s">
        <v>246</v>
      </c>
      <c r="D36" s="87">
        <v>1.0489999999999999</v>
      </c>
      <c r="E36" s="49">
        <v>1.238</v>
      </c>
      <c r="F36" s="98">
        <v>0.496</v>
      </c>
      <c r="G36" s="91">
        <v>1.044</v>
      </c>
      <c r="H36" s="89">
        <v>1.22</v>
      </c>
      <c r="I36" s="92">
        <v>0.504</v>
      </c>
    </row>
    <row r="37" spans="1:9" x14ac:dyDescent="0.25">
      <c r="A37" s="44" t="s">
        <v>7</v>
      </c>
      <c r="B37" s="47" t="s">
        <v>98</v>
      </c>
      <c r="C37" s="42" t="s">
        <v>247</v>
      </c>
      <c r="D37" s="87">
        <v>1.024</v>
      </c>
      <c r="E37" s="49">
        <v>1.07</v>
      </c>
      <c r="F37" s="98">
        <v>0.57999999999999996</v>
      </c>
      <c r="G37" s="91">
        <v>1.0269999999999999</v>
      </c>
      <c r="H37" s="89">
        <v>1.0649999999999999</v>
      </c>
      <c r="I37" s="92">
        <v>0.59699999999999998</v>
      </c>
    </row>
    <row r="38" spans="1:9" x14ac:dyDescent="0.25">
      <c r="A38" s="44" t="s">
        <v>7</v>
      </c>
      <c r="B38" s="46" t="s">
        <v>99</v>
      </c>
      <c r="C38" s="42" t="s">
        <v>248</v>
      </c>
      <c r="D38" s="87">
        <v>1.024</v>
      </c>
      <c r="E38" s="49">
        <v>1.07</v>
      </c>
      <c r="F38" s="98">
        <v>0.57999999999999996</v>
      </c>
      <c r="G38" s="91">
        <v>1.0269999999999999</v>
      </c>
      <c r="H38" s="89">
        <v>1.0649999999999999</v>
      </c>
      <c r="I38" s="92">
        <v>0.59699999999999998</v>
      </c>
    </row>
    <row r="39" spans="1:9" x14ac:dyDescent="0.25">
      <c r="A39" s="44" t="s">
        <v>7</v>
      </c>
      <c r="B39" s="47" t="s">
        <v>100</v>
      </c>
      <c r="C39" s="42" t="s">
        <v>249</v>
      </c>
      <c r="D39" s="87">
        <v>1.024</v>
      </c>
      <c r="E39" s="49">
        <v>1.07</v>
      </c>
      <c r="F39" s="98">
        <v>0.57999999999999996</v>
      </c>
      <c r="G39" s="91">
        <v>1.0269999999999999</v>
      </c>
      <c r="H39" s="89">
        <v>1.0649999999999999</v>
      </c>
      <c r="I39" s="92">
        <v>0.59699999999999998</v>
      </c>
    </row>
    <row r="40" spans="1:9" x14ac:dyDescent="0.25">
      <c r="A40" s="44" t="s">
        <v>101</v>
      </c>
      <c r="B40" s="47" t="s">
        <v>5</v>
      </c>
      <c r="C40" s="42" t="s">
        <v>102</v>
      </c>
      <c r="D40" s="87">
        <v>1</v>
      </c>
      <c r="E40" s="49">
        <v>1.0329999999999999</v>
      </c>
      <c r="F40" s="98">
        <v>0.90500000000000003</v>
      </c>
      <c r="G40" s="91">
        <v>1.0009999999999999</v>
      </c>
      <c r="H40" s="89">
        <v>1.0469999999999999</v>
      </c>
      <c r="I40" s="92">
        <v>0.76700000000000002</v>
      </c>
    </row>
    <row r="41" spans="1:9" x14ac:dyDescent="0.25">
      <c r="A41" s="44" t="s">
        <v>12</v>
      </c>
      <c r="B41" s="47" t="s">
        <v>81</v>
      </c>
      <c r="C41" s="42" t="s">
        <v>103</v>
      </c>
      <c r="D41" s="87">
        <v>1.0289999999999999</v>
      </c>
      <c r="E41" s="49">
        <v>1.113</v>
      </c>
      <c r="F41" s="98">
        <v>1.0940000000000001</v>
      </c>
      <c r="G41" s="91">
        <v>1.0369999999999999</v>
      </c>
      <c r="H41" s="89">
        <v>1.1140000000000001</v>
      </c>
      <c r="I41" s="92">
        <v>0.93400000000000005</v>
      </c>
    </row>
    <row r="42" spans="1:9" x14ac:dyDescent="0.25">
      <c r="A42" s="44" t="s">
        <v>104</v>
      </c>
      <c r="B42" s="47" t="s">
        <v>5</v>
      </c>
      <c r="C42" s="42" t="s">
        <v>105</v>
      </c>
      <c r="D42" s="87">
        <v>1.0489999999999999</v>
      </c>
      <c r="E42" s="49">
        <v>1.2210000000000001</v>
      </c>
      <c r="F42" s="98">
        <v>1.2769999999999999</v>
      </c>
      <c r="G42" s="91">
        <v>1.054</v>
      </c>
      <c r="H42" s="89">
        <v>1.236</v>
      </c>
      <c r="I42" s="92">
        <v>1.294</v>
      </c>
    </row>
    <row r="43" spans="1:9" x14ac:dyDescent="0.25">
      <c r="A43" s="44" t="s">
        <v>106</v>
      </c>
      <c r="B43" s="47" t="s">
        <v>5</v>
      </c>
      <c r="C43" s="42" t="s">
        <v>107</v>
      </c>
      <c r="D43" s="87">
        <v>1.006</v>
      </c>
      <c r="E43" s="49">
        <v>1.0209999999999999</v>
      </c>
      <c r="F43" s="98">
        <v>1.0229999999999999</v>
      </c>
      <c r="G43" s="91">
        <v>1.0049999999999999</v>
      </c>
      <c r="H43" s="89">
        <v>1.022</v>
      </c>
      <c r="I43" s="92">
        <v>0.92700000000000005</v>
      </c>
    </row>
    <row r="44" spans="1:9" x14ac:dyDescent="0.25">
      <c r="A44" s="44" t="s">
        <v>108</v>
      </c>
      <c r="B44" s="47" t="s">
        <v>4</v>
      </c>
      <c r="C44" s="42" t="s">
        <v>250</v>
      </c>
      <c r="D44" s="87">
        <v>1</v>
      </c>
      <c r="E44" s="49">
        <v>1.006</v>
      </c>
      <c r="F44" s="98">
        <v>1.8280000000000001</v>
      </c>
      <c r="G44" s="91">
        <v>1</v>
      </c>
      <c r="H44" s="89">
        <v>1.0009999999999999</v>
      </c>
      <c r="I44" s="92">
        <v>1.86</v>
      </c>
    </row>
    <row r="45" spans="1:9" x14ac:dyDescent="0.25">
      <c r="A45" s="44" t="s">
        <v>108</v>
      </c>
      <c r="B45" s="47" t="s">
        <v>6</v>
      </c>
      <c r="C45" s="42" t="s">
        <v>251</v>
      </c>
      <c r="D45" s="87">
        <v>1</v>
      </c>
      <c r="E45" s="49">
        <v>1.026</v>
      </c>
      <c r="F45" s="98">
        <v>2.5979999999999999</v>
      </c>
      <c r="G45" s="91">
        <v>1</v>
      </c>
      <c r="H45" s="89">
        <v>1.0229999999999999</v>
      </c>
      <c r="I45" s="92">
        <v>2.629</v>
      </c>
    </row>
    <row r="46" spans="1:9" x14ac:dyDescent="0.25">
      <c r="A46" s="44" t="s">
        <v>108</v>
      </c>
      <c r="B46" s="47" t="s">
        <v>109</v>
      </c>
      <c r="C46" s="42" t="s">
        <v>110</v>
      </c>
      <c r="D46" s="87">
        <v>1</v>
      </c>
      <c r="E46" s="49">
        <v>0.94599999999999995</v>
      </c>
      <c r="F46" s="98">
        <v>1.3959999999999999</v>
      </c>
      <c r="G46" s="91">
        <v>1</v>
      </c>
      <c r="H46" s="89">
        <v>0.93899999999999995</v>
      </c>
      <c r="I46" s="92">
        <v>1.4350000000000001</v>
      </c>
    </row>
    <row r="47" spans="1:9" x14ac:dyDescent="0.25">
      <c r="A47" s="44" t="s">
        <v>111</v>
      </c>
      <c r="B47" s="47" t="s">
        <v>5</v>
      </c>
      <c r="C47" s="42" t="s">
        <v>252</v>
      </c>
      <c r="D47" s="87">
        <v>1</v>
      </c>
      <c r="E47" s="49">
        <v>0.998</v>
      </c>
      <c r="F47" s="98">
        <v>0.996</v>
      </c>
      <c r="G47" s="91">
        <v>1</v>
      </c>
      <c r="H47" s="89">
        <v>0.998</v>
      </c>
      <c r="I47" s="92">
        <v>0.90400000000000003</v>
      </c>
    </row>
    <row r="48" spans="1:9" x14ac:dyDescent="0.25">
      <c r="A48" s="44" t="s">
        <v>111</v>
      </c>
      <c r="B48" s="47" t="s">
        <v>109</v>
      </c>
      <c r="C48" s="42" t="s">
        <v>112</v>
      </c>
      <c r="D48" s="87">
        <v>1</v>
      </c>
      <c r="E48" s="49">
        <v>0.88900000000000001</v>
      </c>
      <c r="F48" s="98">
        <v>0.98899999999999999</v>
      </c>
      <c r="G48" s="91">
        <v>1</v>
      </c>
      <c r="H48" s="89">
        <v>0.878</v>
      </c>
      <c r="I48" s="92">
        <v>0.90400000000000003</v>
      </c>
    </row>
    <row r="49" spans="1:9" x14ac:dyDescent="0.25">
      <c r="A49" s="44" t="s">
        <v>8</v>
      </c>
      <c r="B49" s="47" t="s">
        <v>5</v>
      </c>
      <c r="C49" s="42" t="s">
        <v>113</v>
      </c>
      <c r="D49" s="87">
        <v>1.006</v>
      </c>
      <c r="E49" s="49">
        <v>1.1439999999999999</v>
      </c>
      <c r="F49" s="98">
        <v>0.64400000000000002</v>
      </c>
      <c r="G49" s="91">
        <v>1.01</v>
      </c>
      <c r="H49" s="89">
        <v>1.143</v>
      </c>
      <c r="I49" s="92">
        <v>0.67500000000000004</v>
      </c>
    </row>
    <row r="50" spans="1:9" x14ac:dyDescent="0.25">
      <c r="A50" s="44" t="s">
        <v>114</v>
      </c>
      <c r="B50" s="47" t="s">
        <v>81</v>
      </c>
      <c r="C50" s="42" t="s">
        <v>115</v>
      </c>
      <c r="D50" s="87">
        <v>1</v>
      </c>
      <c r="E50" s="49">
        <v>0.89</v>
      </c>
      <c r="F50" s="98">
        <v>0.46400000000000002</v>
      </c>
      <c r="G50" s="91">
        <v>1</v>
      </c>
      <c r="H50" s="89">
        <v>0.877</v>
      </c>
      <c r="I50" s="92">
        <v>0.41599999999999998</v>
      </c>
    </row>
    <row r="51" spans="1:9" x14ac:dyDescent="0.25">
      <c r="A51" s="44" t="s">
        <v>116</v>
      </c>
      <c r="B51" s="47" t="s">
        <v>117</v>
      </c>
      <c r="C51" s="42" t="s">
        <v>253</v>
      </c>
      <c r="D51" s="87">
        <v>1.0089999999999999</v>
      </c>
      <c r="E51" s="49">
        <v>1.0389999999999999</v>
      </c>
      <c r="F51" s="98">
        <v>1.8979999999999999</v>
      </c>
      <c r="G51" s="91">
        <v>1.0109999999999999</v>
      </c>
      <c r="H51" s="89">
        <v>1.044</v>
      </c>
      <c r="I51" s="92">
        <v>1.871</v>
      </c>
    </row>
    <row r="52" spans="1:9" x14ac:dyDescent="0.25">
      <c r="A52" s="44" t="s">
        <v>116</v>
      </c>
      <c r="B52" s="47" t="s">
        <v>118</v>
      </c>
      <c r="C52" s="42" t="s">
        <v>254</v>
      </c>
      <c r="D52" s="87">
        <v>1</v>
      </c>
      <c r="E52" s="49">
        <v>0.93899999999999995</v>
      </c>
      <c r="F52" s="98">
        <v>1.7230000000000001</v>
      </c>
      <c r="G52" s="91">
        <v>1</v>
      </c>
      <c r="H52" s="89">
        <v>0.94199999999999995</v>
      </c>
      <c r="I52" s="92">
        <v>1.661</v>
      </c>
    </row>
    <row r="53" spans="1:9" x14ac:dyDescent="0.25">
      <c r="A53" s="44" t="s">
        <v>116</v>
      </c>
      <c r="B53" s="47" t="s">
        <v>119</v>
      </c>
      <c r="C53" s="42" t="s">
        <v>255</v>
      </c>
      <c r="D53" s="87">
        <v>1.008</v>
      </c>
      <c r="E53" s="49">
        <v>1.0569999999999999</v>
      </c>
      <c r="F53" s="98">
        <v>1.5349999999999999</v>
      </c>
      <c r="G53" s="91">
        <v>1.006</v>
      </c>
      <c r="H53" s="89">
        <v>1.0620000000000001</v>
      </c>
      <c r="I53" s="92">
        <v>1.504</v>
      </c>
    </row>
    <row r="54" spans="1:9" x14ac:dyDescent="0.25">
      <c r="A54" s="44" t="s">
        <v>116</v>
      </c>
      <c r="B54" s="47" t="s">
        <v>109</v>
      </c>
      <c r="C54" s="42" t="s">
        <v>120</v>
      </c>
      <c r="D54" s="87">
        <v>1</v>
      </c>
      <c r="E54" s="49">
        <v>0.91600000000000004</v>
      </c>
      <c r="F54" s="98">
        <v>1.1950000000000001</v>
      </c>
      <c r="G54" s="91">
        <v>1</v>
      </c>
      <c r="H54" s="89">
        <v>0.91200000000000003</v>
      </c>
      <c r="I54" s="92">
        <v>1.1819999999999999</v>
      </c>
    </row>
    <row r="55" spans="1:9" x14ac:dyDescent="0.25">
      <c r="A55" s="44" t="s">
        <v>121</v>
      </c>
      <c r="B55" s="47" t="s">
        <v>81</v>
      </c>
      <c r="C55" s="42" t="s">
        <v>122</v>
      </c>
      <c r="D55" s="87">
        <v>1</v>
      </c>
      <c r="E55" s="49">
        <v>0.91</v>
      </c>
      <c r="F55" s="98">
        <v>0.42199999999999999</v>
      </c>
      <c r="G55" s="91">
        <v>1</v>
      </c>
      <c r="H55" s="89">
        <v>0.9</v>
      </c>
      <c r="I55" s="92">
        <v>0.46500000000000002</v>
      </c>
    </row>
    <row r="56" spans="1:9" x14ac:dyDescent="0.25">
      <c r="A56" s="44" t="s">
        <v>123</v>
      </c>
      <c r="B56" s="47" t="s">
        <v>81</v>
      </c>
      <c r="C56" s="42" t="s">
        <v>124</v>
      </c>
      <c r="D56" s="87">
        <v>1</v>
      </c>
      <c r="E56" s="49">
        <v>0.90700000000000003</v>
      </c>
      <c r="F56" s="98">
        <v>0.42399999999999999</v>
      </c>
      <c r="G56" s="91">
        <v>1</v>
      </c>
      <c r="H56" s="89">
        <v>0.90700000000000003</v>
      </c>
      <c r="I56" s="92">
        <v>0.42499999999999999</v>
      </c>
    </row>
    <row r="57" spans="1:9" x14ac:dyDescent="0.25">
      <c r="A57" s="44" t="s">
        <v>125</v>
      </c>
      <c r="B57" s="47" t="s">
        <v>81</v>
      </c>
      <c r="C57" s="42" t="s">
        <v>126</v>
      </c>
      <c r="D57" s="87">
        <v>1</v>
      </c>
      <c r="E57" s="49">
        <v>0.91</v>
      </c>
      <c r="F57" s="98">
        <v>0.53600000000000003</v>
      </c>
      <c r="G57" s="91">
        <v>1</v>
      </c>
      <c r="H57" s="89">
        <v>0.90800000000000003</v>
      </c>
      <c r="I57" s="92">
        <v>0.45800000000000002</v>
      </c>
    </row>
    <row r="58" spans="1:9" x14ac:dyDescent="0.25">
      <c r="A58" s="44" t="s">
        <v>127</v>
      </c>
      <c r="B58" s="47" t="s">
        <v>81</v>
      </c>
      <c r="C58" s="42" t="s">
        <v>128</v>
      </c>
      <c r="D58" s="87">
        <v>1</v>
      </c>
      <c r="E58" s="49">
        <v>0.874</v>
      </c>
      <c r="F58" s="98">
        <v>0.82299999999999995</v>
      </c>
      <c r="G58" s="91">
        <v>1</v>
      </c>
      <c r="H58" s="89">
        <v>0.86899999999999999</v>
      </c>
      <c r="I58" s="92">
        <v>0.82699999999999996</v>
      </c>
    </row>
    <row r="59" spans="1:9" x14ac:dyDescent="0.25">
      <c r="A59" s="44" t="s">
        <v>129</v>
      </c>
      <c r="B59" s="47" t="s">
        <v>5</v>
      </c>
      <c r="C59" s="42" t="s">
        <v>256</v>
      </c>
      <c r="D59" s="87">
        <v>1</v>
      </c>
      <c r="E59" s="49">
        <v>0.94699999999999995</v>
      </c>
      <c r="F59" s="98">
        <v>1.4</v>
      </c>
      <c r="G59" s="91">
        <v>1</v>
      </c>
      <c r="H59" s="89">
        <v>0.92700000000000005</v>
      </c>
      <c r="I59" s="92">
        <v>1.528</v>
      </c>
    </row>
    <row r="60" spans="1:9" x14ac:dyDescent="0.25">
      <c r="A60" s="44" t="s">
        <v>129</v>
      </c>
      <c r="B60" s="47" t="s">
        <v>109</v>
      </c>
      <c r="C60" s="42" t="s">
        <v>130</v>
      </c>
      <c r="D60" s="87">
        <v>1</v>
      </c>
      <c r="E60" s="49">
        <v>0.879</v>
      </c>
      <c r="F60" s="98">
        <v>1.2529999999999999</v>
      </c>
      <c r="G60" s="91">
        <v>1</v>
      </c>
      <c r="H60" s="89">
        <v>0.872</v>
      </c>
      <c r="I60" s="92">
        <v>1.3069999999999999</v>
      </c>
    </row>
    <row r="61" spans="1:9" x14ac:dyDescent="0.25">
      <c r="A61" s="44" t="s">
        <v>131</v>
      </c>
      <c r="B61" s="47" t="s">
        <v>4</v>
      </c>
      <c r="C61" s="42" t="s">
        <v>132</v>
      </c>
      <c r="D61" s="87">
        <v>1</v>
      </c>
      <c r="E61" s="49">
        <v>1.002</v>
      </c>
      <c r="F61" s="98">
        <v>0.66100000000000003</v>
      </c>
      <c r="G61" s="91">
        <v>1</v>
      </c>
      <c r="H61" s="89">
        <v>0.997</v>
      </c>
      <c r="I61" s="92">
        <v>0.65200000000000002</v>
      </c>
    </row>
    <row r="62" spans="1:9" x14ac:dyDescent="0.25">
      <c r="A62" s="44" t="s">
        <v>131</v>
      </c>
      <c r="B62" s="47" t="s">
        <v>109</v>
      </c>
      <c r="C62" s="42" t="s">
        <v>133</v>
      </c>
      <c r="D62" s="87">
        <v>1</v>
      </c>
      <c r="E62" s="49">
        <v>0.91</v>
      </c>
      <c r="F62" s="98">
        <v>0.66100000000000003</v>
      </c>
      <c r="G62" s="91">
        <v>1</v>
      </c>
      <c r="H62" s="89">
        <v>0.89800000000000002</v>
      </c>
      <c r="I62" s="92">
        <v>0.65200000000000002</v>
      </c>
    </row>
    <row r="63" spans="1:9" x14ac:dyDescent="0.25">
      <c r="A63" s="44" t="s">
        <v>134</v>
      </c>
      <c r="B63" s="47" t="s">
        <v>5</v>
      </c>
      <c r="C63" s="42" t="s">
        <v>257</v>
      </c>
      <c r="D63" s="87">
        <v>1.026</v>
      </c>
      <c r="E63" s="49">
        <v>1.095</v>
      </c>
      <c r="F63" s="98">
        <v>1.304</v>
      </c>
      <c r="G63" s="91">
        <v>1.028</v>
      </c>
      <c r="H63" s="89">
        <v>1.0960000000000001</v>
      </c>
      <c r="I63" s="92">
        <v>1.3129999999999999</v>
      </c>
    </row>
    <row r="64" spans="1:9" x14ac:dyDescent="0.25">
      <c r="A64" s="44" t="s">
        <v>134</v>
      </c>
      <c r="B64" s="47" t="s">
        <v>109</v>
      </c>
      <c r="C64" s="42" t="s">
        <v>135</v>
      </c>
      <c r="D64" s="87">
        <v>1.01</v>
      </c>
      <c r="E64" s="49">
        <v>1.0349999999999999</v>
      </c>
      <c r="F64" s="98">
        <v>1.0760000000000001</v>
      </c>
      <c r="G64" s="91">
        <v>1.0109999999999999</v>
      </c>
      <c r="H64" s="89">
        <v>1.0369999999999999</v>
      </c>
      <c r="I64" s="92">
        <v>1.07</v>
      </c>
    </row>
    <row r="65" spans="1:9" x14ac:dyDescent="0.25">
      <c r="A65" s="44" t="s">
        <v>136</v>
      </c>
      <c r="B65" s="47" t="s">
        <v>5</v>
      </c>
      <c r="C65" s="42" t="s">
        <v>258</v>
      </c>
      <c r="D65" s="87">
        <v>1.0409999999999999</v>
      </c>
      <c r="E65" s="49">
        <v>1.1910000000000001</v>
      </c>
      <c r="F65" s="98">
        <v>0.95199999999999996</v>
      </c>
      <c r="G65" s="91">
        <v>1.0489999999999999</v>
      </c>
      <c r="H65" s="89">
        <v>1.2030000000000001</v>
      </c>
      <c r="I65" s="92">
        <v>0.84199999999999997</v>
      </c>
    </row>
    <row r="66" spans="1:9" x14ac:dyDescent="0.25">
      <c r="A66" s="44" t="s">
        <v>136</v>
      </c>
      <c r="B66" s="47" t="s">
        <v>109</v>
      </c>
      <c r="C66" s="42" t="s">
        <v>137</v>
      </c>
      <c r="D66" s="87">
        <v>1.0229999999999999</v>
      </c>
      <c r="E66" s="49">
        <v>1.0640000000000001</v>
      </c>
      <c r="F66" s="98">
        <v>0.95199999999999996</v>
      </c>
      <c r="G66" s="91">
        <v>1.026</v>
      </c>
      <c r="H66" s="89">
        <v>1.0609999999999999</v>
      </c>
      <c r="I66" s="92">
        <v>0.84199999999999997</v>
      </c>
    </row>
    <row r="67" spans="1:9" x14ac:dyDescent="0.25">
      <c r="A67" s="44" t="s">
        <v>138</v>
      </c>
      <c r="B67" s="47" t="s">
        <v>5</v>
      </c>
      <c r="C67" s="42" t="s">
        <v>259</v>
      </c>
      <c r="D67" s="87">
        <v>1</v>
      </c>
      <c r="E67" s="49">
        <v>0.99299999999999999</v>
      </c>
      <c r="F67" s="98">
        <v>1.657</v>
      </c>
      <c r="G67" s="91">
        <v>1</v>
      </c>
      <c r="H67" s="89">
        <v>0.997</v>
      </c>
      <c r="I67" s="92">
        <v>1.6220000000000001</v>
      </c>
    </row>
    <row r="68" spans="1:9" x14ac:dyDescent="0.25">
      <c r="A68" s="44" t="s">
        <v>138</v>
      </c>
      <c r="B68" s="47" t="s">
        <v>109</v>
      </c>
      <c r="C68" s="42" t="s">
        <v>139</v>
      </c>
      <c r="D68" s="87">
        <v>1</v>
      </c>
      <c r="E68" s="49">
        <v>0.91500000000000004</v>
      </c>
      <c r="F68" s="98">
        <v>0.999</v>
      </c>
      <c r="G68" s="91">
        <v>1</v>
      </c>
      <c r="H68" s="89">
        <v>0.91100000000000003</v>
      </c>
      <c r="I68" s="92">
        <v>0.97899999999999998</v>
      </c>
    </row>
    <row r="69" spans="1:9" x14ac:dyDescent="0.25">
      <c r="A69" s="44" t="s">
        <v>140</v>
      </c>
      <c r="B69" s="47" t="s">
        <v>81</v>
      </c>
      <c r="C69" s="42" t="s">
        <v>141</v>
      </c>
      <c r="D69" s="87">
        <v>1</v>
      </c>
      <c r="E69" s="49">
        <v>1.012</v>
      </c>
      <c r="F69" s="98">
        <v>0.35699999999999998</v>
      </c>
      <c r="G69" s="91">
        <v>1</v>
      </c>
      <c r="H69" s="89">
        <v>1.0129999999999999</v>
      </c>
      <c r="I69" s="92">
        <v>0.35299999999999998</v>
      </c>
    </row>
    <row r="70" spans="1:9" x14ac:dyDescent="0.25">
      <c r="A70" s="44" t="s">
        <v>142</v>
      </c>
      <c r="B70" s="47" t="s">
        <v>81</v>
      </c>
      <c r="C70" s="42" t="s">
        <v>143</v>
      </c>
      <c r="D70" s="87">
        <v>1</v>
      </c>
      <c r="E70" s="49">
        <v>0.85599999999999998</v>
      </c>
      <c r="F70" s="98">
        <v>0.52100000000000002</v>
      </c>
      <c r="G70" s="91">
        <v>1</v>
      </c>
      <c r="H70" s="89">
        <v>0.84199999999999997</v>
      </c>
      <c r="I70" s="92">
        <v>0.67100000000000004</v>
      </c>
    </row>
    <row r="71" spans="1:9" x14ac:dyDescent="0.25">
      <c r="A71" s="44" t="s">
        <v>144</v>
      </c>
      <c r="B71" s="47" t="s">
        <v>9</v>
      </c>
      <c r="C71" s="42" t="s">
        <v>260</v>
      </c>
      <c r="D71" s="87">
        <v>1</v>
      </c>
      <c r="E71" s="49">
        <v>0.95899999999999996</v>
      </c>
      <c r="F71" s="98">
        <v>0.98199999999999998</v>
      </c>
      <c r="G71" s="91">
        <v>1</v>
      </c>
      <c r="H71" s="89">
        <v>0.95499999999999996</v>
      </c>
      <c r="I71" s="92">
        <v>0.89</v>
      </c>
    </row>
    <row r="72" spans="1:9" x14ac:dyDescent="0.25">
      <c r="A72" s="44" t="s">
        <v>144</v>
      </c>
      <c r="B72" s="47" t="s">
        <v>5</v>
      </c>
      <c r="C72" s="42" t="s">
        <v>261</v>
      </c>
      <c r="D72" s="87">
        <v>1</v>
      </c>
      <c r="E72" s="49">
        <v>0.96799999999999997</v>
      </c>
      <c r="F72" s="98">
        <v>0.97099999999999997</v>
      </c>
      <c r="G72" s="91">
        <v>1</v>
      </c>
      <c r="H72" s="89">
        <v>0.97599999999999998</v>
      </c>
      <c r="I72" s="92">
        <v>0.88900000000000001</v>
      </c>
    </row>
    <row r="73" spans="1:9" x14ac:dyDescent="0.25">
      <c r="A73" s="44" t="s">
        <v>144</v>
      </c>
      <c r="B73" s="47" t="s">
        <v>109</v>
      </c>
      <c r="C73" s="42" t="s">
        <v>145</v>
      </c>
      <c r="D73" s="87">
        <v>1</v>
      </c>
      <c r="E73" s="49">
        <v>0.85699999999999998</v>
      </c>
      <c r="F73" s="98">
        <v>0.91</v>
      </c>
      <c r="G73" s="91">
        <v>1</v>
      </c>
      <c r="H73" s="89">
        <v>0.85199999999999998</v>
      </c>
      <c r="I73" s="92">
        <v>0.82799999999999996</v>
      </c>
    </row>
    <row r="74" spans="1:9" x14ac:dyDescent="0.25">
      <c r="A74" s="44" t="s">
        <v>146</v>
      </c>
      <c r="B74" s="47" t="s">
        <v>5</v>
      </c>
      <c r="C74" s="42" t="s">
        <v>147</v>
      </c>
      <c r="D74" s="87">
        <v>1</v>
      </c>
      <c r="E74" s="49">
        <v>1</v>
      </c>
      <c r="F74" s="98">
        <v>1.304</v>
      </c>
      <c r="G74" s="91">
        <v>1</v>
      </c>
      <c r="H74" s="89">
        <v>1</v>
      </c>
      <c r="I74" s="92">
        <v>0.97699999999999998</v>
      </c>
    </row>
    <row r="75" spans="1:9" x14ac:dyDescent="0.25">
      <c r="A75" s="44" t="s">
        <v>148</v>
      </c>
      <c r="B75" s="47" t="s">
        <v>81</v>
      </c>
      <c r="C75" s="42" t="s">
        <v>149</v>
      </c>
      <c r="D75" s="87">
        <v>1</v>
      </c>
      <c r="E75" s="49">
        <v>0.90900000000000003</v>
      </c>
      <c r="F75" s="98">
        <v>0.27700000000000002</v>
      </c>
      <c r="G75" s="91">
        <v>1</v>
      </c>
      <c r="H75" s="89">
        <v>0.90800000000000003</v>
      </c>
      <c r="I75" s="92">
        <v>0.23499999999999999</v>
      </c>
    </row>
    <row r="76" spans="1:9" x14ac:dyDescent="0.25">
      <c r="A76" s="44" t="s">
        <v>150</v>
      </c>
      <c r="B76" s="47" t="s">
        <v>81</v>
      </c>
      <c r="C76" s="42" t="s">
        <v>151</v>
      </c>
      <c r="D76" s="87">
        <v>1.004</v>
      </c>
      <c r="E76" s="49">
        <v>1</v>
      </c>
      <c r="F76" s="98">
        <v>1.1299999999999999</v>
      </c>
      <c r="G76" s="91">
        <v>1.0049999999999999</v>
      </c>
      <c r="H76" s="89">
        <v>1</v>
      </c>
      <c r="I76" s="92">
        <v>1.351</v>
      </c>
    </row>
    <row r="77" spans="1:9" x14ac:dyDescent="0.25">
      <c r="A77" s="44" t="s">
        <v>152</v>
      </c>
      <c r="B77" s="47" t="s">
        <v>153</v>
      </c>
      <c r="C77" s="42" t="s">
        <v>154</v>
      </c>
      <c r="D77" s="87">
        <v>1</v>
      </c>
      <c r="E77" s="49">
        <v>1.042</v>
      </c>
      <c r="F77" s="98">
        <v>0.98399999999999999</v>
      </c>
      <c r="G77" s="91">
        <v>1</v>
      </c>
      <c r="H77" s="89">
        <v>1.038</v>
      </c>
      <c r="I77" s="92">
        <v>0.91700000000000004</v>
      </c>
    </row>
    <row r="78" spans="1:9" x14ac:dyDescent="0.25">
      <c r="A78" s="44" t="s">
        <v>155</v>
      </c>
      <c r="B78" s="47" t="s">
        <v>5</v>
      </c>
      <c r="C78" s="42" t="s">
        <v>156</v>
      </c>
      <c r="D78" s="87">
        <v>1.0449999999999999</v>
      </c>
      <c r="E78" s="49">
        <v>1.19</v>
      </c>
      <c r="F78" s="98">
        <v>0.94899999999999995</v>
      </c>
      <c r="G78" s="91">
        <v>1.0489999999999999</v>
      </c>
      <c r="H78" s="89">
        <v>1.1990000000000001</v>
      </c>
      <c r="I78" s="92">
        <v>0.95899999999999996</v>
      </c>
    </row>
    <row r="79" spans="1:9" x14ac:dyDescent="0.25">
      <c r="A79" s="44" t="s">
        <v>155</v>
      </c>
      <c r="B79" s="47" t="s">
        <v>109</v>
      </c>
      <c r="C79" s="42" t="s">
        <v>157</v>
      </c>
      <c r="D79" s="87">
        <v>1.03</v>
      </c>
      <c r="E79" s="49">
        <v>1.1319999999999999</v>
      </c>
      <c r="F79" s="98">
        <v>0.94899999999999995</v>
      </c>
      <c r="G79" s="91">
        <v>1.0369999999999999</v>
      </c>
      <c r="H79" s="89">
        <v>1.141</v>
      </c>
      <c r="I79" s="92">
        <v>0.95899999999999996</v>
      </c>
    </row>
    <row r="80" spans="1:9" x14ac:dyDescent="0.25">
      <c r="A80" s="44" t="s">
        <v>158</v>
      </c>
      <c r="B80" s="47" t="s">
        <v>13</v>
      </c>
      <c r="C80" s="42" t="s">
        <v>159</v>
      </c>
      <c r="D80" s="87">
        <v>1</v>
      </c>
      <c r="E80" s="49">
        <v>0.90800000000000003</v>
      </c>
      <c r="F80" s="98">
        <v>1.2070000000000001</v>
      </c>
      <c r="G80" s="91">
        <v>1</v>
      </c>
      <c r="H80" s="89">
        <v>0.89600000000000002</v>
      </c>
      <c r="I80" s="92">
        <v>1.1659999999999999</v>
      </c>
    </row>
    <row r="81" spans="1:9" x14ac:dyDescent="0.25">
      <c r="A81" s="44" t="s">
        <v>160</v>
      </c>
      <c r="B81" s="47" t="s">
        <v>5</v>
      </c>
      <c r="C81" s="42" t="s">
        <v>262</v>
      </c>
      <c r="D81" s="87">
        <v>1.054</v>
      </c>
      <c r="E81" s="49">
        <v>1.1919999999999999</v>
      </c>
      <c r="F81" s="98">
        <v>1.823</v>
      </c>
      <c r="G81" s="91">
        <v>1.056</v>
      </c>
      <c r="H81" s="89">
        <v>1.2030000000000001</v>
      </c>
      <c r="I81" s="92">
        <v>2.0310000000000001</v>
      </c>
    </row>
    <row r="82" spans="1:9" x14ac:dyDescent="0.25">
      <c r="A82" s="44" t="s">
        <v>160</v>
      </c>
      <c r="B82" s="47" t="s">
        <v>9</v>
      </c>
      <c r="C82" s="42" t="s">
        <v>263</v>
      </c>
      <c r="D82" s="87">
        <v>1.044</v>
      </c>
      <c r="E82" s="49">
        <v>1.214</v>
      </c>
      <c r="F82" s="98">
        <v>2.4249999999999998</v>
      </c>
      <c r="G82" s="91">
        <v>1.046</v>
      </c>
      <c r="H82" s="89">
        <v>1.2230000000000001</v>
      </c>
      <c r="I82" s="92">
        <v>2.702</v>
      </c>
    </row>
    <row r="83" spans="1:9" x14ac:dyDescent="0.25">
      <c r="A83" s="44" t="s">
        <v>160</v>
      </c>
      <c r="B83" s="47" t="s">
        <v>4</v>
      </c>
      <c r="C83" s="42" t="s">
        <v>264</v>
      </c>
      <c r="D83" s="87">
        <v>1.022</v>
      </c>
      <c r="E83" s="49">
        <v>1.087</v>
      </c>
      <c r="F83" s="98">
        <v>1.4790000000000001</v>
      </c>
      <c r="G83" s="91">
        <v>1.0269999999999999</v>
      </c>
      <c r="H83" s="89">
        <v>1.105</v>
      </c>
      <c r="I83" s="92">
        <v>1.6459999999999999</v>
      </c>
    </row>
    <row r="84" spans="1:9" x14ac:dyDescent="0.25">
      <c r="A84" s="44" t="s">
        <v>161</v>
      </c>
      <c r="B84" s="47" t="s">
        <v>6</v>
      </c>
      <c r="C84" s="42" t="s">
        <v>265</v>
      </c>
      <c r="D84" s="87">
        <v>1.054</v>
      </c>
      <c r="E84" s="49">
        <v>1.214</v>
      </c>
      <c r="F84" s="98">
        <v>2.391</v>
      </c>
      <c r="G84" s="91">
        <v>1.056</v>
      </c>
      <c r="H84" s="89">
        <v>1.228</v>
      </c>
      <c r="I84" s="92">
        <v>2.661</v>
      </c>
    </row>
    <row r="85" spans="1:9" x14ac:dyDescent="0.25">
      <c r="A85" s="44" t="s">
        <v>162</v>
      </c>
      <c r="B85" s="47" t="s">
        <v>109</v>
      </c>
      <c r="C85" s="42" t="s">
        <v>163</v>
      </c>
      <c r="D85" s="87">
        <v>1</v>
      </c>
      <c r="E85" s="49">
        <v>0.95199999999999996</v>
      </c>
      <c r="F85" s="98">
        <v>0.67300000000000004</v>
      </c>
      <c r="G85" s="91">
        <v>1</v>
      </c>
      <c r="H85" s="89">
        <v>0.95499999999999996</v>
      </c>
      <c r="I85" s="92">
        <v>0.752</v>
      </c>
    </row>
    <row r="86" spans="1:9" x14ac:dyDescent="0.25">
      <c r="A86" s="44" t="s">
        <v>164</v>
      </c>
      <c r="B86" s="47" t="s">
        <v>81</v>
      </c>
      <c r="C86" s="42" t="s">
        <v>165</v>
      </c>
      <c r="D86" s="87">
        <v>1</v>
      </c>
      <c r="E86" s="49">
        <v>0.93</v>
      </c>
      <c r="F86" s="98">
        <v>0.75700000000000001</v>
      </c>
      <c r="G86" s="91">
        <v>1</v>
      </c>
      <c r="H86" s="89">
        <v>0.92800000000000005</v>
      </c>
      <c r="I86" s="92">
        <v>0.81899999999999995</v>
      </c>
    </row>
    <row r="87" spans="1:9" x14ac:dyDescent="0.25">
      <c r="A87" s="44" t="s">
        <v>166</v>
      </c>
      <c r="B87" s="47" t="s">
        <v>5</v>
      </c>
      <c r="C87" s="42" t="s">
        <v>167</v>
      </c>
      <c r="D87" s="87">
        <v>1</v>
      </c>
      <c r="E87" s="49">
        <v>1</v>
      </c>
      <c r="F87" s="98">
        <v>0.48499999999999999</v>
      </c>
      <c r="G87" s="91">
        <v>1</v>
      </c>
      <c r="H87" s="89">
        <v>1</v>
      </c>
      <c r="I87" s="92">
        <v>0.43099999999999999</v>
      </c>
    </row>
    <row r="88" spans="1:9" x14ac:dyDescent="0.25">
      <c r="A88" s="44" t="s">
        <v>168</v>
      </c>
      <c r="B88" s="47" t="s">
        <v>81</v>
      </c>
      <c r="C88" s="42" t="s">
        <v>169</v>
      </c>
      <c r="D88" s="87">
        <v>1</v>
      </c>
      <c r="E88" s="49">
        <v>0.91500000000000004</v>
      </c>
      <c r="F88" s="98">
        <v>1.0489999999999999</v>
      </c>
      <c r="G88" s="91">
        <v>1</v>
      </c>
      <c r="H88" s="89">
        <v>0.91300000000000003</v>
      </c>
      <c r="I88" s="92">
        <v>1.0940000000000001</v>
      </c>
    </row>
    <row r="89" spans="1:9" x14ac:dyDescent="0.25">
      <c r="A89" s="44" t="s">
        <v>170</v>
      </c>
      <c r="B89" s="47" t="s">
        <v>81</v>
      </c>
      <c r="C89" s="42" t="s">
        <v>171</v>
      </c>
      <c r="D89" s="87">
        <v>1</v>
      </c>
      <c r="E89" s="49">
        <v>0.88600000000000001</v>
      </c>
      <c r="F89" s="98">
        <v>0.86799999999999999</v>
      </c>
      <c r="G89" s="91">
        <v>1</v>
      </c>
      <c r="H89" s="89">
        <v>0.88100000000000001</v>
      </c>
      <c r="I89" s="92">
        <v>0.78200000000000003</v>
      </c>
    </row>
    <row r="90" spans="1:9" x14ac:dyDescent="0.25">
      <c r="A90" s="44" t="s">
        <v>172</v>
      </c>
      <c r="B90" s="47" t="s">
        <v>5</v>
      </c>
      <c r="C90" s="42" t="s">
        <v>266</v>
      </c>
      <c r="D90" s="87">
        <v>1.016</v>
      </c>
      <c r="E90" s="49">
        <v>1.0589999999999999</v>
      </c>
      <c r="F90" s="98">
        <v>0.65900000000000003</v>
      </c>
      <c r="G90" s="91">
        <v>1.022</v>
      </c>
      <c r="H90" s="89">
        <v>1.0629999999999999</v>
      </c>
      <c r="I90" s="92">
        <v>0.53500000000000003</v>
      </c>
    </row>
    <row r="91" spans="1:9" x14ac:dyDescent="0.25">
      <c r="A91" s="44" t="s">
        <v>172</v>
      </c>
      <c r="B91" s="47" t="s">
        <v>109</v>
      </c>
      <c r="C91" s="42" t="s">
        <v>173</v>
      </c>
      <c r="D91" s="87">
        <v>1</v>
      </c>
      <c r="E91" s="49">
        <v>0.95699999999999996</v>
      </c>
      <c r="F91" s="98">
        <v>0.65900000000000003</v>
      </c>
      <c r="G91" s="91">
        <v>1</v>
      </c>
      <c r="H91" s="89">
        <v>0.94699999999999995</v>
      </c>
      <c r="I91" s="92">
        <v>0.53500000000000003</v>
      </c>
    </row>
    <row r="92" spans="1:9" x14ac:dyDescent="0.25">
      <c r="A92" s="44" t="s">
        <v>174</v>
      </c>
      <c r="B92" s="47" t="s">
        <v>5</v>
      </c>
      <c r="C92" s="42" t="s">
        <v>267</v>
      </c>
      <c r="D92" s="87">
        <v>1.022</v>
      </c>
      <c r="E92" s="49">
        <v>1.079</v>
      </c>
      <c r="F92" s="98">
        <v>1.2889999999999999</v>
      </c>
      <c r="G92" s="91">
        <v>1.022</v>
      </c>
      <c r="H92" s="89">
        <v>1.083</v>
      </c>
      <c r="I92" s="92">
        <v>1.1990000000000001</v>
      </c>
    </row>
    <row r="93" spans="1:9" x14ac:dyDescent="0.25">
      <c r="A93" s="44" t="s">
        <v>174</v>
      </c>
      <c r="B93" s="47" t="s">
        <v>109</v>
      </c>
      <c r="C93" s="42" t="s">
        <v>175</v>
      </c>
      <c r="D93" s="87">
        <v>1</v>
      </c>
      <c r="E93" s="49">
        <v>0.93700000000000006</v>
      </c>
      <c r="F93" s="98">
        <v>0.96</v>
      </c>
      <c r="G93" s="91">
        <v>1</v>
      </c>
      <c r="H93" s="89">
        <v>0.93899999999999995</v>
      </c>
      <c r="I93" s="92">
        <v>0.88800000000000001</v>
      </c>
    </row>
    <row r="94" spans="1:9" x14ac:dyDescent="0.25">
      <c r="A94" s="44" t="s">
        <v>176</v>
      </c>
      <c r="B94" s="47" t="s">
        <v>177</v>
      </c>
      <c r="C94" s="42" t="s">
        <v>178</v>
      </c>
      <c r="D94" s="87">
        <v>1</v>
      </c>
      <c r="E94" s="49">
        <v>1.008</v>
      </c>
      <c r="F94" s="98">
        <v>0.98799999999999999</v>
      </c>
      <c r="G94" s="91">
        <v>1</v>
      </c>
      <c r="H94" s="89">
        <v>1.008</v>
      </c>
      <c r="I94" s="92">
        <v>0.98599999999999999</v>
      </c>
    </row>
    <row r="95" spans="1:9" x14ac:dyDescent="0.25">
      <c r="A95" s="44" t="s">
        <v>179</v>
      </c>
      <c r="B95" s="47" t="s">
        <v>5</v>
      </c>
      <c r="C95" s="42" t="s">
        <v>180</v>
      </c>
      <c r="D95" s="87">
        <v>1.024</v>
      </c>
      <c r="E95" s="49">
        <v>1.0489999999999999</v>
      </c>
      <c r="F95" s="98">
        <v>0.99</v>
      </c>
      <c r="G95" s="91">
        <v>1.0209999999999999</v>
      </c>
      <c r="H95" s="89">
        <v>1.048</v>
      </c>
      <c r="I95" s="92">
        <v>0.98099999999999998</v>
      </c>
    </row>
    <row r="96" spans="1:9" x14ac:dyDescent="0.25">
      <c r="A96" s="44" t="s">
        <v>181</v>
      </c>
      <c r="B96" s="47" t="s">
        <v>5</v>
      </c>
      <c r="C96" s="42" t="s">
        <v>182</v>
      </c>
      <c r="D96" s="87">
        <v>1</v>
      </c>
      <c r="E96" s="49">
        <v>0.90700000000000003</v>
      </c>
      <c r="F96" s="98">
        <v>0.624</v>
      </c>
      <c r="G96" s="91">
        <v>1</v>
      </c>
      <c r="H96" s="89">
        <v>0.90300000000000002</v>
      </c>
      <c r="I96" s="92">
        <v>0.69499999999999995</v>
      </c>
    </row>
    <row r="97" spans="1:9" x14ac:dyDescent="0.25">
      <c r="A97" s="44" t="s">
        <v>183</v>
      </c>
      <c r="B97" s="47" t="s">
        <v>9</v>
      </c>
      <c r="C97" s="42" t="s">
        <v>184</v>
      </c>
      <c r="D97" s="87">
        <v>1</v>
      </c>
      <c r="E97" s="49">
        <v>1</v>
      </c>
      <c r="F97" s="98">
        <v>0.36799999999999999</v>
      </c>
      <c r="G97" s="91">
        <v>1</v>
      </c>
      <c r="H97" s="89">
        <v>1</v>
      </c>
      <c r="I97" s="92">
        <v>0.34699999999999998</v>
      </c>
    </row>
    <row r="98" spans="1:9" x14ac:dyDescent="0.25">
      <c r="A98" s="44" t="s">
        <v>185</v>
      </c>
      <c r="B98" s="47" t="s">
        <v>186</v>
      </c>
      <c r="C98" s="42" t="s">
        <v>187</v>
      </c>
      <c r="D98" s="87">
        <v>1</v>
      </c>
      <c r="E98" s="49">
        <v>0.89700000000000002</v>
      </c>
      <c r="F98" s="98">
        <v>0.50900000000000001</v>
      </c>
      <c r="G98" s="91">
        <v>1</v>
      </c>
      <c r="H98" s="89">
        <v>0.89200000000000002</v>
      </c>
      <c r="I98" s="92">
        <v>0.49199999999999999</v>
      </c>
    </row>
    <row r="99" spans="1:9" x14ac:dyDescent="0.25">
      <c r="A99" s="44" t="s">
        <v>188</v>
      </c>
      <c r="B99" s="47" t="s">
        <v>189</v>
      </c>
      <c r="C99" s="42" t="s">
        <v>268</v>
      </c>
      <c r="D99" s="87">
        <v>1</v>
      </c>
      <c r="E99" s="49">
        <v>1.04</v>
      </c>
      <c r="F99" s="98">
        <v>0.64300000000000002</v>
      </c>
      <c r="G99" s="91">
        <v>1</v>
      </c>
      <c r="H99" s="89">
        <v>1.0589999999999999</v>
      </c>
      <c r="I99" s="92">
        <v>0.53900000000000003</v>
      </c>
    </row>
    <row r="100" spans="1:9" x14ac:dyDescent="0.25">
      <c r="A100" s="44" t="s">
        <v>188</v>
      </c>
      <c r="B100" s="47" t="s">
        <v>177</v>
      </c>
      <c r="C100" s="42" t="s">
        <v>269</v>
      </c>
      <c r="D100" s="87">
        <v>1</v>
      </c>
      <c r="E100" s="49">
        <v>0.93400000000000005</v>
      </c>
      <c r="F100" s="98">
        <v>0.69499999999999995</v>
      </c>
      <c r="G100" s="91">
        <v>1</v>
      </c>
      <c r="H100" s="89">
        <v>0.94399999999999995</v>
      </c>
      <c r="I100" s="92">
        <v>0.55000000000000004</v>
      </c>
    </row>
    <row r="101" spans="1:9" x14ac:dyDescent="0.25">
      <c r="A101" s="44" t="s">
        <v>188</v>
      </c>
      <c r="B101" s="47" t="s">
        <v>1</v>
      </c>
      <c r="C101" s="42" t="s">
        <v>270</v>
      </c>
      <c r="D101" s="87">
        <v>1.026</v>
      </c>
      <c r="E101" s="49">
        <v>1.01</v>
      </c>
      <c r="F101" s="98">
        <v>0.69499999999999995</v>
      </c>
      <c r="G101" s="91">
        <v>1.032</v>
      </c>
      <c r="H101" s="89">
        <v>1.0229999999999999</v>
      </c>
      <c r="I101" s="92">
        <v>0.55000000000000004</v>
      </c>
    </row>
    <row r="102" spans="1:9" x14ac:dyDescent="0.25">
      <c r="A102" s="44" t="s">
        <v>188</v>
      </c>
      <c r="B102" s="47" t="s">
        <v>190</v>
      </c>
      <c r="C102" s="42" t="s">
        <v>271</v>
      </c>
      <c r="D102" s="87">
        <v>1.018</v>
      </c>
      <c r="E102" s="49">
        <v>1.02</v>
      </c>
      <c r="F102" s="98">
        <v>0.65700000000000003</v>
      </c>
      <c r="G102" s="91">
        <v>1.0229999999999999</v>
      </c>
      <c r="H102" s="89">
        <v>1.026</v>
      </c>
      <c r="I102" s="92">
        <v>0.54600000000000004</v>
      </c>
    </row>
    <row r="103" spans="1:9" x14ac:dyDescent="0.25">
      <c r="A103" s="44" t="s">
        <v>188</v>
      </c>
      <c r="B103" s="47" t="s">
        <v>191</v>
      </c>
      <c r="C103" s="42" t="s">
        <v>272</v>
      </c>
      <c r="D103" s="87">
        <v>1.0109999999999999</v>
      </c>
      <c r="E103" s="49">
        <v>0.99099999999999999</v>
      </c>
      <c r="F103" s="98">
        <v>0.64300000000000002</v>
      </c>
      <c r="G103" s="91">
        <v>1.016</v>
      </c>
      <c r="H103" s="89">
        <v>0.995</v>
      </c>
      <c r="I103" s="92">
        <v>0.53900000000000003</v>
      </c>
    </row>
    <row r="104" spans="1:9" x14ac:dyDescent="0.25">
      <c r="A104" s="44" t="s">
        <v>188</v>
      </c>
      <c r="B104" s="47" t="s">
        <v>119</v>
      </c>
      <c r="C104" s="42" t="s">
        <v>273</v>
      </c>
      <c r="D104" s="87">
        <v>1.026</v>
      </c>
      <c r="E104" s="49">
        <v>1.0189999999999999</v>
      </c>
      <c r="F104" s="98">
        <v>0.69499999999999995</v>
      </c>
      <c r="G104" s="91">
        <v>1.032</v>
      </c>
      <c r="H104" s="89">
        <v>1.026</v>
      </c>
      <c r="I104" s="92">
        <v>0.55000000000000004</v>
      </c>
    </row>
    <row r="105" spans="1:9" x14ac:dyDescent="0.25">
      <c r="A105" s="44" t="s">
        <v>188</v>
      </c>
      <c r="B105" s="47" t="s">
        <v>192</v>
      </c>
      <c r="C105" s="42" t="s">
        <v>274</v>
      </c>
      <c r="D105" s="87">
        <v>1.026</v>
      </c>
      <c r="E105" s="49">
        <v>1.02</v>
      </c>
      <c r="F105" s="98">
        <v>0.91800000000000004</v>
      </c>
      <c r="G105" s="91">
        <v>1.032</v>
      </c>
      <c r="H105" s="89">
        <v>1.0289999999999999</v>
      </c>
      <c r="I105" s="92">
        <v>0.9</v>
      </c>
    </row>
    <row r="106" spans="1:9" x14ac:dyDescent="0.25">
      <c r="A106" s="44" t="s">
        <v>188</v>
      </c>
      <c r="B106" s="47" t="s">
        <v>109</v>
      </c>
      <c r="C106" s="42" t="s">
        <v>193</v>
      </c>
      <c r="D106" s="87">
        <v>1</v>
      </c>
      <c r="E106" s="49">
        <v>0.94699999999999995</v>
      </c>
      <c r="F106" s="98">
        <v>0.69</v>
      </c>
      <c r="G106" s="91">
        <v>1</v>
      </c>
      <c r="H106" s="89">
        <v>0.95499999999999996</v>
      </c>
      <c r="I106" s="92">
        <v>0.58399999999999996</v>
      </c>
    </row>
    <row r="107" spans="1:9" x14ac:dyDescent="0.25">
      <c r="A107" s="44" t="s">
        <v>194</v>
      </c>
      <c r="B107" s="47" t="s">
        <v>1</v>
      </c>
      <c r="C107" s="42" t="s">
        <v>195</v>
      </c>
      <c r="D107" s="87">
        <v>1</v>
      </c>
      <c r="E107" s="49">
        <v>0.92300000000000004</v>
      </c>
      <c r="F107" s="98">
        <v>0.98199999999999998</v>
      </c>
      <c r="G107" s="91">
        <v>1</v>
      </c>
      <c r="H107" s="89">
        <v>0.91900000000000004</v>
      </c>
      <c r="I107" s="92">
        <v>0.79900000000000004</v>
      </c>
    </row>
    <row r="108" spans="1:9" x14ac:dyDescent="0.25">
      <c r="A108" s="44" t="s">
        <v>196</v>
      </c>
      <c r="B108" s="47" t="s">
        <v>197</v>
      </c>
      <c r="C108" s="42" t="s">
        <v>198</v>
      </c>
      <c r="D108" s="87">
        <v>1</v>
      </c>
      <c r="E108" s="49">
        <v>1.008</v>
      </c>
      <c r="F108" s="98">
        <v>0.58199999999999996</v>
      </c>
      <c r="G108" s="91">
        <v>1</v>
      </c>
      <c r="H108" s="89">
        <v>1.0009999999999999</v>
      </c>
      <c r="I108" s="92">
        <v>0.56899999999999995</v>
      </c>
    </row>
    <row r="109" spans="1:9" x14ac:dyDescent="0.25">
      <c r="A109" s="44" t="s">
        <v>10</v>
      </c>
      <c r="B109" s="47" t="s">
        <v>81</v>
      </c>
      <c r="C109" s="42" t="s">
        <v>199</v>
      </c>
      <c r="D109" s="87">
        <v>1</v>
      </c>
      <c r="E109" s="49">
        <v>0.99099999999999999</v>
      </c>
      <c r="F109" s="98">
        <v>0.90300000000000002</v>
      </c>
      <c r="G109" s="91">
        <v>1</v>
      </c>
      <c r="H109" s="89">
        <v>0.995</v>
      </c>
      <c r="I109" s="92">
        <v>0.89700000000000002</v>
      </c>
    </row>
    <row r="110" spans="1:9" x14ac:dyDescent="0.25">
      <c r="A110" s="44" t="s">
        <v>176</v>
      </c>
      <c r="B110" s="47" t="s">
        <v>197</v>
      </c>
      <c r="C110" s="42" t="s">
        <v>200</v>
      </c>
      <c r="D110" s="87">
        <v>1</v>
      </c>
      <c r="E110" s="49">
        <v>1.008</v>
      </c>
      <c r="F110" s="98">
        <v>0.98799999999999999</v>
      </c>
      <c r="G110" s="91">
        <v>1</v>
      </c>
      <c r="H110" s="89">
        <v>1.008</v>
      </c>
      <c r="I110" s="92">
        <v>0.98599999999999999</v>
      </c>
    </row>
    <row r="111" spans="1:9" x14ac:dyDescent="0.25">
      <c r="A111" s="44" t="s">
        <v>201</v>
      </c>
      <c r="B111" s="47" t="s">
        <v>9</v>
      </c>
      <c r="C111" s="42" t="s">
        <v>275</v>
      </c>
      <c r="D111" s="87">
        <v>1.0309999999999999</v>
      </c>
      <c r="E111" s="49">
        <v>1.17</v>
      </c>
      <c r="F111" s="98">
        <v>0.85399999999999998</v>
      </c>
      <c r="G111" s="91">
        <v>1.036</v>
      </c>
      <c r="H111" s="89">
        <v>1.194</v>
      </c>
      <c r="I111" s="92">
        <v>0.77600000000000002</v>
      </c>
    </row>
    <row r="112" spans="1:9" x14ac:dyDescent="0.25">
      <c r="A112" s="44" t="s">
        <v>201</v>
      </c>
      <c r="B112" s="47" t="s">
        <v>109</v>
      </c>
      <c r="C112" s="42" t="s">
        <v>202</v>
      </c>
      <c r="D112" s="87">
        <v>1</v>
      </c>
      <c r="E112" s="49">
        <v>1.012</v>
      </c>
      <c r="F112" s="98">
        <v>0.82299999999999995</v>
      </c>
      <c r="G112" s="91">
        <v>1</v>
      </c>
      <c r="H112" s="89">
        <v>1.014</v>
      </c>
      <c r="I112" s="92">
        <v>0.74399999999999999</v>
      </c>
    </row>
    <row r="113" spans="1:11" x14ac:dyDescent="0.25">
      <c r="A113" s="44" t="s">
        <v>11</v>
      </c>
      <c r="B113" s="47" t="s">
        <v>117</v>
      </c>
      <c r="C113" s="42" t="s">
        <v>203</v>
      </c>
      <c r="D113" s="87">
        <v>1</v>
      </c>
      <c r="E113" s="49">
        <v>0.85699999999999998</v>
      </c>
      <c r="F113" s="98">
        <v>1.2470000000000001</v>
      </c>
      <c r="G113" s="91">
        <v>1</v>
      </c>
      <c r="H113" s="89">
        <v>0.85799999999999998</v>
      </c>
      <c r="I113" s="92">
        <v>1.198</v>
      </c>
    </row>
    <row r="114" spans="1:11" x14ac:dyDescent="0.25">
      <c r="A114" s="44" t="s">
        <v>204</v>
      </c>
      <c r="B114" s="47" t="s">
        <v>81</v>
      </c>
      <c r="C114" s="42" t="s">
        <v>205</v>
      </c>
      <c r="D114" s="87">
        <v>1</v>
      </c>
      <c r="E114" s="49">
        <v>0.94899999999999995</v>
      </c>
      <c r="F114" s="98">
        <v>0.32200000000000001</v>
      </c>
      <c r="G114" s="91">
        <v>1</v>
      </c>
      <c r="H114" s="89">
        <v>0.94199999999999995</v>
      </c>
      <c r="I114" s="92">
        <v>0.29599999999999999</v>
      </c>
    </row>
    <row r="115" spans="1:11" ht="15.75" thickBot="1" x14ac:dyDescent="0.3">
      <c r="A115" s="45" t="s">
        <v>206</v>
      </c>
      <c r="B115" s="48" t="s">
        <v>15</v>
      </c>
      <c r="C115" s="43" t="s">
        <v>207</v>
      </c>
      <c r="D115" s="88">
        <v>1</v>
      </c>
      <c r="E115" s="50">
        <v>1</v>
      </c>
      <c r="F115" s="99">
        <v>0.86</v>
      </c>
      <c r="G115" s="93">
        <v>1</v>
      </c>
      <c r="H115" s="94">
        <v>1</v>
      </c>
      <c r="I115" s="95">
        <v>0.84099999999999997</v>
      </c>
    </row>
    <row r="116" spans="1:11" ht="15.75" thickBot="1" x14ac:dyDescent="0.3">
      <c r="A116" s="31"/>
      <c r="B116" s="22"/>
      <c r="C116" s="32" t="s">
        <v>211</v>
      </c>
      <c r="D116" s="23">
        <v>1</v>
      </c>
      <c r="E116" s="23">
        <v>1</v>
      </c>
      <c r="F116" s="100">
        <v>1</v>
      </c>
      <c r="G116" s="101">
        <v>1</v>
      </c>
      <c r="H116" s="23">
        <v>1</v>
      </c>
      <c r="I116" s="24">
        <v>1</v>
      </c>
    </row>
    <row r="117" spans="1:11" x14ac:dyDescent="0.25">
      <c r="A117" s="25"/>
      <c r="B117" s="26"/>
      <c r="C117" s="27"/>
      <c r="D117" s="28"/>
      <c r="E117" s="28"/>
      <c r="F117" s="28"/>
    </row>
    <row r="118" spans="1:11" x14ac:dyDescent="0.25">
      <c r="A118" s="25" t="s">
        <v>208</v>
      </c>
      <c r="B118" s="29"/>
      <c r="C118" s="29"/>
      <c r="D118" s="29"/>
      <c r="E118" s="29"/>
      <c r="F118" s="29"/>
    </row>
    <row r="119" spans="1:11" x14ac:dyDescent="0.25">
      <c r="A119" s="25"/>
      <c r="B119" s="29"/>
      <c r="C119" s="29"/>
      <c r="D119" s="29"/>
      <c r="E119" s="29"/>
      <c r="F119" s="29"/>
    </row>
    <row r="120" spans="1:11" x14ac:dyDescent="0.25">
      <c r="A120" s="25"/>
      <c r="B120" s="29"/>
      <c r="C120" s="29"/>
      <c r="D120" s="29"/>
      <c r="E120" s="29"/>
      <c r="F120" s="29"/>
    </row>
    <row r="121" spans="1:11" x14ac:dyDescent="0.25">
      <c r="A121" s="30" t="s">
        <v>209</v>
      </c>
      <c r="B121" s="29"/>
      <c r="C121" s="29"/>
      <c r="D121" s="29"/>
      <c r="E121" s="29"/>
      <c r="F121" s="29"/>
    </row>
    <row r="122" spans="1:11" x14ac:dyDescent="0.25">
      <c r="A122" s="30" t="s">
        <v>210</v>
      </c>
      <c r="B122" s="29"/>
      <c r="C122" s="29"/>
      <c r="D122" s="29"/>
      <c r="E122" s="29"/>
      <c r="F122" s="29"/>
    </row>
    <row r="124" spans="1:11" x14ac:dyDescent="0.25">
      <c r="A124" s="128" t="s">
        <v>294</v>
      </c>
      <c r="B124" s="129"/>
      <c r="C124" s="130"/>
      <c r="D124" s="130"/>
      <c r="E124" s="130"/>
      <c r="F124" s="130"/>
      <c r="G124" s="130"/>
      <c r="H124" s="130"/>
      <c r="I124" s="130"/>
      <c r="J124" s="130"/>
      <c r="K124" s="130"/>
    </row>
    <row r="125" spans="1:11" x14ac:dyDescent="0.25">
      <c r="A125" s="129"/>
      <c r="B125" s="129"/>
      <c r="C125" s="131"/>
      <c r="D125" s="132"/>
      <c r="E125" s="133"/>
      <c r="F125" s="133"/>
      <c r="G125" s="133"/>
      <c r="H125" s="133"/>
      <c r="I125" s="130"/>
      <c r="J125" s="130"/>
      <c r="K125" s="130"/>
    </row>
    <row r="126" spans="1:11" x14ac:dyDescent="0.25">
      <c r="A126" s="132" t="s">
        <v>295</v>
      </c>
      <c r="B126" s="132"/>
      <c r="C126" s="130"/>
      <c r="D126" s="130"/>
      <c r="E126" s="130"/>
      <c r="F126" s="130"/>
      <c r="G126" s="130"/>
      <c r="H126" s="130"/>
      <c r="I126" s="130"/>
      <c r="J126" s="130"/>
      <c r="K126" s="130"/>
    </row>
    <row r="127" spans="1:11" x14ac:dyDescent="0.25">
      <c r="A127" s="132" t="s">
        <v>296</v>
      </c>
      <c r="B127" s="132"/>
      <c r="C127" s="130"/>
      <c r="D127" s="130"/>
      <c r="E127" s="130"/>
      <c r="F127" s="130"/>
      <c r="G127" s="130"/>
      <c r="H127" s="130"/>
      <c r="I127" s="130"/>
      <c r="J127" s="130"/>
      <c r="K127" s="130"/>
    </row>
    <row r="128" spans="1:11" x14ac:dyDescent="0.25">
      <c r="A128" s="132"/>
      <c r="B128" s="132"/>
      <c r="C128" s="130"/>
      <c r="D128" s="130"/>
      <c r="E128" s="130"/>
      <c r="F128" s="130"/>
      <c r="G128" s="130"/>
      <c r="H128" s="130"/>
      <c r="I128" s="130"/>
      <c r="J128" s="130"/>
      <c r="K128" s="130"/>
    </row>
    <row r="129" spans="1:11" x14ac:dyDescent="0.25">
      <c r="A129" s="132" t="s">
        <v>297</v>
      </c>
      <c r="B129" s="132"/>
      <c r="C129" s="130"/>
      <c r="D129" s="130"/>
      <c r="E129" s="130"/>
      <c r="F129" s="130"/>
      <c r="G129" s="130"/>
      <c r="H129" s="130"/>
      <c r="I129" s="130"/>
      <c r="J129" s="130"/>
      <c r="K129" s="130"/>
    </row>
    <row r="130" spans="1:11" x14ac:dyDescent="0.25">
      <c r="A130" s="132" t="s">
        <v>298</v>
      </c>
      <c r="B130" s="132"/>
      <c r="C130" s="130"/>
      <c r="D130" s="130"/>
      <c r="E130" s="130"/>
      <c r="F130" s="130"/>
      <c r="G130" s="130"/>
      <c r="H130" s="130"/>
      <c r="I130" s="130"/>
      <c r="J130" s="130"/>
      <c r="K130" s="130"/>
    </row>
    <row r="131" spans="1:11" x14ac:dyDescent="0.25">
      <c r="A131" s="132"/>
      <c r="B131" s="132"/>
      <c r="C131" s="130"/>
      <c r="D131" s="130"/>
      <c r="E131" s="130"/>
      <c r="F131" s="130"/>
      <c r="G131" s="130"/>
      <c r="H131" s="130"/>
      <c r="I131" s="130"/>
      <c r="J131" s="130"/>
      <c r="K131" s="130"/>
    </row>
    <row r="132" spans="1:11" x14ac:dyDescent="0.25">
      <c r="A132" s="132" t="s">
        <v>299</v>
      </c>
      <c r="B132" s="132"/>
      <c r="C132" s="130"/>
      <c r="D132" s="130"/>
      <c r="E132" s="130"/>
      <c r="F132" s="130"/>
      <c r="G132" s="130"/>
      <c r="H132" s="130"/>
      <c r="I132" s="130"/>
      <c r="J132" s="130"/>
      <c r="K132" s="130"/>
    </row>
    <row r="133" spans="1:11" x14ac:dyDescent="0.25">
      <c r="A133" s="132" t="s">
        <v>300</v>
      </c>
      <c r="B133" s="132"/>
      <c r="C133" s="130"/>
      <c r="D133" s="130"/>
      <c r="E133" s="130"/>
      <c r="F133" s="130"/>
      <c r="G133" s="130"/>
      <c r="H133" s="130"/>
      <c r="I133" s="130"/>
      <c r="J133" s="130"/>
      <c r="K133" s="130"/>
    </row>
  </sheetData>
  <mergeCells count="5">
    <mergeCell ref="A2:A3"/>
    <mergeCell ref="B2:B3"/>
    <mergeCell ref="C2:C3"/>
    <mergeCell ref="D2:F2"/>
    <mergeCell ref="G2:I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4DF00-BF9D-4CF5-9C66-EF9287A6FD65}">
  <dimension ref="B2:L12"/>
  <sheetViews>
    <sheetView workbookViewId="0">
      <selection activeCell="E20" sqref="E20"/>
    </sheetView>
  </sheetViews>
  <sheetFormatPr defaultRowHeight="15" x14ac:dyDescent="0.25"/>
  <sheetData>
    <row r="2" spans="2:12" ht="15.75" x14ac:dyDescent="0.25">
      <c r="B2" s="3" t="s">
        <v>277</v>
      </c>
    </row>
    <row r="3" spans="2:12" x14ac:dyDescent="0.25">
      <c r="B3" s="4" t="s">
        <v>278</v>
      </c>
    </row>
    <row r="4" spans="2:12" x14ac:dyDescent="0.25">
      <c r="B4" s="4" t="s">
        <v>279</v>
      </c>
    </row>
    <row r="5" spans="2:12" x14ac:dyDescent="0.25">
      <c r="B5" s="4" t="s">
        <v>28</v>
      </c>
    </row>
    <row r="6" spans="2:12" x14ac:dyDescent="0.25">
      <c r="B6" s="5" t="s">
        <v>280</v>
      </c>
    </row>
    <row r="8" spans="2:12" ht="15.75" x14ac:dyDescent="0.25">
      <c r="B8" s="3" t="s">
        <v>304</v>
      </c>
      <c r="C8" s="86"/>
      <c r="D8" s="86"/>
      <c r="E8" s="86"/>
      <c r="F8" s="86"/>
      <c r="G8" s="86"/>
      <c r="H8" s="86"/>
      <c r="I8" s="86"/>
      <c r="J8" s="86"/>
      <c r="K8" s="86"/>
      <c r="L8" s="86"/>
    </row>
    <row r="9" spans="2:12" x14ac:dyDescent="0.25">
      <c r="B9" s="4" t="s">
        <v>305</v>
      </c>
      <c r="C9" s="86"/>
      <c r="D9" s="86"/>
      <c r="E9" s="86"/>
      <c r="F9" s="86"/>
      <c r="G9" s="86"/>
      <c r="H9" s="86"/>
      <c r="I9" s="86"/>
      <c r="J9" s="86"/>
      <c r="K9" s="86"/>
      <c r="L9" s="86"/>
    </row>
    <row r="10" spans="2:12" x14ac:dyDescent="0.25">
      <c r="B10" s="4" t="s">
        <v>279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</row>
    <row r="11" spans="2:12" x14ac:dyDescent="0.25">
      <c r="B11" s="4" t="s">
        <v>28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</row>
    <row r="12" spans="2:12" x14ac:dyDescent="0.25">
      <c r="B12" s="5" t="s">
        <v>306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 Fee Schedule Analyzer</vt:lpstr>
      <vt:lpstr>Addendum E. GPCIs</vt:lpstr>
      <vt:lpstr>Copyright notice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Rhonda Clonts</cp:lastModifiedBy>
  <dcterms:created xsi:type="dcterms:W3CDTF">2019-03-01T15:07:21Z</dcterms:created>
  <dcterms:modified xsi:type="dcterms:W3CDTF">2020-12-16T18:10:06Z</dcterms:modified>
</cp:coreProperties>
</file>